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01 -   D.1.1 Architekton..." sheetId="2" r:id="rId2"/>
    <sheet name="D.1.4.1 - Objekt II.stupe..." sheetId="3" r:id="rId3"/>
    <sheet name="D.1.4.2 - Hygienický obje..." sheetId="4" r:id="rId4"/>
    <sheet name="01 - Struktuovaná kabeláž" sheetId="5" r:id="rId5"/>
    <sheet name="02 - Telefonní ústředa + ..." sheetId="6" r:id="rId6"/>
    <sheet name="03 -  Aktivní prvky, PC v..." sheetId="7" r:id="rId7"/>
    <sheet name="04 - Audio vybavení jazyk..." sheetId="8" r:id="rId8"/>
    <sheet name="05 - Software" sheetId="9" r:id="rId9"/>
    <sheet name="07 - Kabelové trasy" sheetId="10" r:id="rId10"/>
    <sheet name="10 - Kamerový monitorovac..." sheetId="11" r:id="rId11"/>
    <sheet name="11 - Elektronická kontrol..." sheetId="12" r:id="rId12"/>
    <sheet name="12 - Kamerový systém " sheetId="13" r:id="rId13"/>
    <sheet name="13 - Elektronická kontrol..." sheetId="14" r:id="rId14"/>
    <sheet name="06 - 2.NP - místnost č.20..." sheetId="15" r:id="rId15"/>
    <sheet name="07 - 2.NP - místnost č.20..." sheetId="16" r:id="rId16"/>
    <sheet name="006 - D.1.4 Vzduchotechnika" sheetId="17" r:id="rId17"/>
    <sheet name="004 - D.1.4 Silnoproudá e..." sheetId="18" r:id="rId18"/>
    <sheet name="002 - D.1.4 Zdravotně tec..." sheetId="19" r:id="rId19"/>
    <sheet name="007 - Vedlejší rozpočtové..." sheetId="20" r:id="rId20"/>
    <sheet name="006 - Úpravy venkovního p..." sheetId="21" r:id="rId21"/>
    <sheet name="001 -   D.1.1 Architekton..._01" sheetId="22" r:id="rId22"/>
    <sheet name="06 - D.1.4 Elektronické k..." sheetId="23" r:id="rId23"/>
    <sheet name="002 -   D.1.1 Architekton..." sheetId="24" r:id="rId24"/>
  </sheets>
  <definedNames>
    <definedName name="_xlnm.Print_Area" localSheetId="0">'Rekapitulace stavby'!$D$4:$AO$76,'Rekapitulace stavby'!$C$82:$AQ$125</definedName>
    <definedName name="_xlnm.Print_Titles" localSheetId="0">'Rekapitulace stavby'!$92:$92</definedName>
    <definedName name="_xlnm._FilterDatabase" localSheetId="1" hidden="1">'001 -   D.1.1 Architekton...'!$C$147:$K$310</definedName>
    <definedName name="_xlnm.Print_Area" localSheetId="1">'001 -   D.1.1 Architekton...'!$C$4:$J$76,'001 -   D.1.1 Architekton...'!$C$82:$J$125,'001 -   D.1.1 Architekton...'!$C$131:$J$310</definedName>
    <definedName name="_xlnm.Print_Titles" localSheetId="1">'001 -   D.1.1 Architekton...'!$147:$147</definedName>
    <definedName name="_xlnm._FilterDatabase" localSheetId="2" hidden="1">'D.1.4.1 - Objekt II.stupe...'!$C$131:$K$177</definedName>
    <definedName name="_xlnm.Print_Area" localSheetId="2">'D.1.4.1 - Objekt II.stupe...'!$C$4:$J$76,'D.1.4.1 - Objekt II.stupe...'!$C$82:$J$109,'D.1.4.1 - Objekt II.stupe...'!$C$115:$J$177</definedName>
    <definedName name="_xlnm.Print_Titles" localSheetId="2">'D.1.4.1 - Objekt II.stupe...'!$131:$131</definedName>
    <definedName name="_xlnm._FilterDatabase" localSheetId="3" hidden="1">'D.1.4.2 - Hygienický obje...'!$C$131:$K$167</definedName>
    <definedName name="_xlnm.Print_Area" localSheetId="3">'D.1.4.2 - Hygienický obje...'!$C$4:$J$76,'D.1.4.2 - Hygienický obje...'!$C$82:$J$109,'D.1.4.2 - Hygienický obje...'!$C$115:$J$167</definedName>
    <definedName name="_xlnm.Print_Titles" localSheetId="3">'D.1.4.2 - Hygienický obje...'!$131:$131</definedName>
    <definedName name="_xlnm._FilterDatabase" localSheetId="4" hidden="1">'01 - Struktuovaná kabeláž'!$C$130:$K$182</definedName>
    <definedName name="_xlnm.Print_Area" localSheetId="4">'01 - Struktuovaná kabeláž'!$C$4:$J$76,'01 - Struktuovaná kabeláž'!$C$82:$J$108,'01 - Struktuovaná kabeláž'!$C$114:$J$182</definedName>
    <definedName name="_xlnm.Print_Titles" localSheetId="4">'01 - Struktuovaná kabeláž'!$130:$130</definedName>
    <definedName name="_xlnm._FilterDatabase" localSheetId="5" hidden="1">'02 - Telefonní ústředa + ...'!$C$126:$K$152</definedName>
    <definedName name="_xlnm.Print_Area" localSheetId="5">'02 - Telefonní ústředa + ...'!$C$4:$J$76,'02 - Telefonní ústředa + ...'!$C$82:$J$104,'02 - Telefonní ústředa + ...'!$C$110:$J$152</definedName>
    <definedName name="_xlnm.Print_Titles" localSheetId="5">'02 - Telefonní ústředa + ...'!$126:$126</definedName>
    <definedName name="_xlnm._FilterDatabase" localSheetId="6" hidden="1">'03 -  Aktivní prvky, PC v...'!$C$127:$K$158</definedName>
    <definedName name="_xlnm.Print_Area" localSheetId="6">'03 -  Aktivní prvky, PC v...'!$C$4:$J$76,'03 -  Aktivní prvky, PC v...'!$C$82:$J$105,'03 -  Aktivní prvky, PC v...'!$C$111:$J$158</definedName>
    <definedName name="_xlnm.Print_Titles" localSheetId="6">'03 -  Aktivní prvky, PC v...'!$127:$127</definedName>
    <definedName name="_xlnm._FilterDatabase" localSheetId="7" hidden="1">'04 - Audio vybavení jazyk...'!$C$126:$K$147</definedName>
    <definedName name="_xlnm.Print_Area" localSheetId="7">'04 - Audio vybavení jazyk...'!$C$4:$J$76,'04 - Audio vybavení jazyk...'!$C$82:$J$104,'04 - Audio vybavení jazyk...'!$C$110:$J$147</definedName>
    <definedName name="_xlnm.Print_Titles" localSheetId="7">'04 - Audio vybavení jazyk...'!$126:$126</definedName>
    <definedName name="_xlnm._FilterDatabase" localSheetId="8" hidden="1">'05 - Software'!$C$125:$K$139</definedName>
    <definedName name="_xlnm.Print_Area" localSheetId="8">'05 - Software'!$C$4:$J$76,'05 - Software'!$C$82:$J$103,'05 - Software'!$C$109:$J$139</definedName>
    <definedName name="_xlnm.Print_Titles" localSheetId="8">'05 - Software'!$125:$125</definedName>
    <definedName name="_xlnm._FilterDatabase" localSheetId="9" hidden="1">'07 - Kabelové trasy'!$C$124:$K$168</definedName>
    <definedName name="_xlnm.Print_Area" localSheetId="9">'07 - Kabelové trasy'!$C$4:$J$76,'07 - Kabelové trasy'!$C$82:$J$102,'07 - Kabelové trasy'!$C$108:$J$168</definedName>
    <definedName name="_xlnm.Print_Titles" localSheetId="9">'07 - Kabelové trasy'!$124:$124</definedName>
    <definedName name="_xlnm._FilterDatabase" localSheetId="10" hidden="1">'10 - Kamerový monitorovac...'!$C$126:$K$145</definedName>
    <definedName name="_xlnm.Print_Area" localSheetId="10">'10 - Kamerový monitorovac...'!$C$4:$J$76,'10 - Kamerový monitorovac...'!$C$82:$J$104,'10 - Kamerový monitorovac...'!$C$110:$J$145</definedName>
    <definedName name="_xlnm.Print_Titles" localSheetId="10">'10 - Kamerový monitorovac...'!$126:$126</definedName>
    <definedName name="_xlnm._FilterDatabase" localSheetId="11" hidden="1">'11 - Elektronická kontrol...'!$C$126:$K$153</definedName>
    <definedName name="_xlnm.Print_Area" localSheetId="11">'11 - Elektronická kontrol...'!$C$4:$J$76,'11 - Elektronická kontrol...'!$C$82:$J$104,'11 - Elektronická kontrol...'!$C$110:$J$153</definedName>
    <definedName name="_xlnm.Print_Titles" localSheetId="11">'11 - Elektronická kontrol...'!$126:$126</definedName>
    <definedName name="_xlnm._FilterDatabase" localSheetId="12" hidden="1">'12 - Kamerový systém '!$C$124:$K$127</definedName>
    <definedName name="_xlnm.Print_Area" localSheetId="12">'12 - Kamerový systém '!$C$4:$J$76,'12 - Kamerový systém '!$C$82:$J$102,'12 - Kamerový systém '!$C$108:$J$127</definedName>
    <definedName name="_xlnm.Print_Titles" localSheetId="12">'12 - Kamerový systém '!$124:$124</definedName>
    <definedName name="_xlnm._FilterDatabase" localSheetId="13" hidden="1">'13 - Elektronická kontrol...'!$C$127:$K$153</definedName>
    <definedName name="_xlnm.Print_Area" localSheetId="13">'13 - Elektronická kontrol...'!$C$4:$J$76,'13 - Elektronická kontrol...'!$C$82:$J$105,'13 - Elektronická kontrol...'!$C$111:$J$153</definedName>
    <definedName name="_xlnm.Print_Titles" localSheetId="13">'13 - Elektronická kontrol...'!$127:$127</definedName>
    <definedName name="_xlnm._FilterDatabase" localSheetId="14" hidden="1">'06 - 2.NP - místnost č.20...'!$C$125:$K$140</definedName>
    <definedName name="_xlnm.Print_Area" localSheetId="14">'06 - 2.NP - místnost č.20...'!$C$4:$J$76,'06 - 2.NP - místnost č.20...'!$C$82:$J$103,'06 - 2.NP - místnost č.20...'!$C$109:$J$140</definedName>
    <definedName name="_xlnm.Print_Titles" localSheetId="14">'06 - 2.NP - místnost č.20...'!$125:$125</definedName>
    <definedName name="_xlnm._FilterDatabase" localSheetId="15" hidden="1">'07 - 2.NP - místnost č.20...'!$C$125:$K$138</definedName>
    <definedName name="_xlnm.Print_Area" localSheetId="15">'07 - 2.NP - místnost č.20...'!$C$4:$J$76,'07 - 2.NP - místnost č.20...'!$C$82:$J$103,'07 - 2.NP - místnost č.20...'!$C$109:$J$138</definedName>
    <definedName name="_xlnm.Print_Titles" localSheetId="15">'07 - 2.NP - místnost č.20...'!$125:$125</definedName>
    <definedName name="_xlnm._FilterDatabase" localSheetId="16" hidden="1">'006 - D.1.4 Vzduchotechnika'!$C$129:$K$160</definedName>
    <definedName name="_xlnm.Print_Area" localSheetId="16">'006 - D.1.4 Vzduchotechnika'!$C$4:$J$76,'006 - D.1.4 Vzduchotechnika'!$C$82:$J$107,'006 - D.1.4 Vzduchotechnika'!$C$113:$J$160</definedName>
    <definedName name="_xlnm.Print_Titles" localSheetId="16">'006 - D.1.4 Vzduchotechnika'!$129:$129</definedName>
    <definedName name="_xlnm._FilterDatabase" localSheetId="17" hidden="1">'004 - D.1.4 Silnoproudá e...'!$C$130:$K$253</definedName>
    <definedName name="_xlnm.Print_Area" localSheetId="17">'004 - D.1.4 Silnoproudá e...'!$C$4:$J$76,'004 - D.1.4 Silnoproudá e...'!$C$82:$J$108,'004 - D.1.4 Silnoproudá e...'!$C$114:$J$253</definedName>
    <definedName name="_xlnm.Print_Titles" localSheetId="17">'004 - D.1.4 Silnoproudá e...'!$130:$130</definedName>
    <definedName name="_xlnm._FilterDatabase" localSheetId="18" hidden="1">'002 - D.1.4 Zdravotně tec...'!$C$130:$K$217</definedName>
    <definedName name="_xlnm.Print_Area" localSheetId="18">'002 - D.1.4 Zdravotně tec...'!$C$4:$J$76,'002 - D.1.4 Zdravotně tec...'!$C$82:$J$108,'002 - D.1.4 Zdravotně tec...'!$C$114:$J$217</definedName>
    <definedName name="_xlnm.Print_Titles" localSheetId="18">'002 - D.1.4 Zdravotně tec...'!$130:$130</definedName>
    <definedName name="_xlnm._FilterDatabase" localSheetId="19" hidden="1">'007 - Vedlejší rozpočtové...'!$C$128:$K$142</definedName>
    <definedName name="_xlnm.Print_Area" localSheetId="19">'007 - Vedlejší rozpočtové...'!$C$4:$J$76,'007 - Vedlejší rozpočtové...'!$C$82:$J$106,'007 - Vedlejší rozpočtové...'!$C$112:$J$142</definedName>
    <definedName name="_xlnm.Print_Titles" localSheetId="19">'007 - Vedlejší rozpočtové...'!$128:$128</definedName>
    <definedName name="_xlnm._FilterDatabase" localSheetId="20" hidden="1">'006 - Úpravy venkovního p...'!$C$130:$K$165</definedName>
    <definedName name="_xlnm.Print_Area" localSheetId="20">'006 - Úpravy venkovního p...'!$C$4:$J$76,'006 - Úpravy venkovního p...'!$C$82:$J$108,'006 - Úpravy venkovního p...'!$C$114:$J$165</definedName>
    <definedName name="_xlnm.Print_Titles" localSheetId="20">'006 - Úpravy venkovního p...'!$130:$130</definedName>
    <definedName name="_xlnm._FilterDatabase" localSheetId="21" hidden="1">'001 -   D.1.1 Architekton..._01'!$C$140:$K$243</definedName>
    <definedName name="_xlnm.Print_Area" localSheetId="21">'001 -   D.1.1 Architekton..._01'!$C$4:$J$76,'001 -   D.1.1 Architekton..._01'!$C$82:$J$118,'001 -   D.1.1 Architekton..._01'!$C$124:$J$243</definedName>
    <definedName name="_xlnm.Print_Titles" localSheetId="21">'001 -   D.1.1 Architekton..._01'!$140:$140</definedName>
    <definedName name="_xlnm._FilterDatabase" localSheetId="22" hidden="1">'06 - D.1.4 Elektronické k...'!$C$126:$K$137</definedName>
    <definedName name="_xlnm.Print_Area" localSheetId="22">'06 - D.1.4 Elektronické k...'!$C$4:$J$76,'06 - D.1.4 Elektronické k...'!$C$82:$J$104,'06 - D.1.4 Elektronické k...'!$C$110:$J$137</definedName>
    <definedName name="_xlnm.Print_Titles" localSheetId="22">'06 - D.1.4 Elektronické k...'!$126:$126</definedName>
    <definedName name="_xlnm._FilterDatabase" localSheetId="23" hidden="1">'002 -   D.1.1 Architekton...'!$C$140:$K$226</definedName>
    <definedName name="_xlnm.Print_Area" localSheetId="23">'002 -   D.1.1 Architekton...'!$C$4:$J$76,'002 -   D.1.1 Architekton...'!$C$82:$J$118,'002 -   D.1.1 Architekton...'!$C$124:$J$226</definedName>
    <definedName name="_xlnm.Print_Titles" localSheetId="23">'002 -   D.1.1 Architekton...'!$140:$140</definedName>
  </definedNames>
  <calcPr/>
</workbook>
</file>

<file path=xl/calcChain.xml><?xml version="1.0" encoding="utf-8"?>
<calcChain xmlns="http://schemas.openxmlformats.org/spreadsheetml/2006/main">
  <c i="24" l="1" r="J161"/>
  <c r="J142"/>
  <c r="J41"/>
  <c r="J40"/>
  <c i="1" r="AY124"/>
  <c i="24" r="J39"/>
  <c i="1" r="AX124"/>
  <c i="24"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T219"/>
  <c r="R220"/>
  <c r="R219"/>
  <c r="P220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T212"/>
  <c r="R213"/>
  <c r="R212"/>
  <c r="P213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T194"/>
  <c r="R195"/>
  <c r="R194"/>
  <c r="P195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J105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J101"/>
  <c r="J138"/>
  <c r="J137"/>
  <c r="F137"/>
  <c r="F135"/>
  <c r="E133"/>
  <c r="J96"/>
  <c r="J95"/>
  <c r="F95"/>
  <c r="F93"/>
  <c r="E91"/>
  <c r="J22"/>
  <c r="E22"/>
  <c r="F96"/>
  <c r="J21"/>
  <c r="J16"/>
  <c r="J93"/>
  <c r="E7"/>
  <c r="E85"/>
  <c i="23" r="J41"/>
  <c r="J40"/>
  <c i="1" r="AY123"/>
  <c i="23" r="J39"/>
  <c i="1" r="AX123"/>
  <c i="23"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R130"/>
  <c r="P130"/>
  <c r="BI129"/>
  <c r="BH129"/>
  <c r="BG129"/>
  <c r="BF129"/>
  <c r="T129"/>
  <c r="R129"/>
  <c r="P129"/>
  <c r="F121"/>
  <c r="E119"/>
  <c r="F93"/>
  <c r="E91"/>
  <c r="J28"/>
  <c r="E28"/>
  <c r="J96"/>
  <c r="J27"/>
  <c r="J25"/>
  <c r="E25"/>
  <c r="J123"/>
  <c r="J24"/>
  <c r="J22"/>
  <c r="E22"/>
  <c r="F96"/>
  <c r="J21"/>
  <c r="J19"/>
  <c r="E19"/>
  <c r="F123"/>
  <c r="J18"/>
  <c r="J16"/>
  <c r="J93"/>
  <c r="E7"/>
  <c r="E85"/>
  <c i="22" r="J41"/>
  <c r="J40"/>
  <c i="1" r="AY122"/>
  <c i="22" r="J39"/>
  <c i="1" r="AX122"/>
  <c i="22"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T205"/>
  <c r="R206"/>
  <c r="R205"/>
  <c r="P206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J138"/>
  <c r="J137"/>
  <c r="F137"/>
  <c r="F135"/>
  <c r="E133"/>
  <c r="J96"/>
  <c r="J95"/>
  <c r="F95"/>
  <c r="F93"/>
  <c r="E91"/>
  <c r="J22"/>
  <c r="E22"/>
  <c r="F96"/>
  <c r="J21"/>
  <c r="J16"/>
  <c r="J93"/>
  <c r="E7"/>
  <c r="E127"/>
  <c i="21" r="J41"/>
  <c r="J40"/>
  <c i="1" r="AY120"/>
  <c i="21" r="J39"/>
  <c i="1" r="AX120"/>
  <c i="21" r="BI165"/>
  <c r="BH165"/>
  <c r="BG165"/>
  <c r="BF165"/>
  <c r="T165"/>
  <c r="T164"/>
  <c r="R165"/>
  <c r="R164"/>
  <c r="P165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T151"/>
  <c r="R152"/>
  <c r="R151"/>
  <c r="P152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125"/>
  <c r="E7"/>
  <c r="E117"/>
  <c i="20" r="J41"/>
  <c r="J40"/>
  <c i="1" r="AY119"/>
  <c i="20" r="J39"/>
  <c i="1" r="AX119"/>
  <c i="20"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T138"/>
  <c r="R139"/>
  <c r="R138"/>
  <c r="P139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J126"/>
  <c r="J125"/>
  <c r="F125"/>
  <c r="F123"/>
  <c r="E121"/>
  <c r="J96"/>
  <c r="J95"/>
  <c r="F95"/>
  <c r="F93"/>
  <c r="E91"/>
  <c r="J22"/>
  <c r="E22"/>
  <c r="F126"/>
  <c r="J21"/>
  <c r="J16"/>
  <c r="J93"/>
  <c r="E7"/>
  <c r="E115"/>
  <c i="19" r="J41"/>
  <c r="J40"/>
  <c i="1" r="AY117"/>
  <c i="19" r="J39"/>
  <c i="1" r="AX117"/>
  <c i="19"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F125"/>
  <c r="E123"/>
  <c r="F93"/>
  <c r="E91"/>
  <c r="J28"/>
  <c r="E28"/>
  <c r="J96"/>
  <c r="J27"/>
  <c r="J25"/>
  <c r="E25"/>
  <c r="J127"/>
  <c r="J24"/>
  <c r="J22"/>
  <c r="E22"/>
  <c r="F128"/>
  <c r="J21"/>
  <c r="J19"/>
  <c r="E19"/>
  <c r="F127"/>
  <c r="J18"/>
  <c r="J16"/>
  <c r="J93"/>
  <c r="E7"/>
  <c r="E117"/>
  <c i="18" r="J41"/>
  <c r="J40"/>
  <c i="1" r="AY116"/>
  <c i="18" r="J39"/>
  <c i="1" r="AX116"/>
  <c i="18"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F125"/>
  <c r="E123"/>
  <c r="F93"/>
  <c r="E91"/>
  <c r="J28"/>
  <c r="E28"/>
  <c r="J96"/>
  <c r="J27"/>
  <c r="J25"/>
  <c r="E25"/>
  <c r="J95"/>
  <c r="J24"/>
  <c r="J22"/>
  <c r="E22"/>
  <c r="F128"/>
  <c r="J21"/>
  <c r="J19"/>
  <c r="E19"/>
  <c r="F127"/>
  <c r="J18"/>
  <c r="J16"/>
  <c r="J125"/>
  <c r="E7"/>
  <c r="E117"/>
  <c i="17" r="J41"/>
  <c r="J40"/>
  <c i="1" r="AY115"/>
  <c i="17" r="J39"/>
  <c i="1" r="AX115"/>
  <c i="17"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T148"/>
  <c r="R149"/>
  <c r="R148"/>
  <c r="P149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F124"/>
  <c r="E122"/>
  <c r="F93"/>
  <c r="E91"/>
  <c r="J28"/>
  <c r="E28"/>
  <c r="J127"/>
  <c r="J27"/>
  <c r="J25"/>
  <c r="E25"/>
  <c r="J126"/>
  <c r="J24"/>
  <c r="J22"/>
  <c r="E22"/>
  <c r="F96"/>
  <c r="J21"/>
  <c r="J19"/>
  <c r="E19"/>
  <c r="F95"/>
  <c r="J18"/>
  <c r="J16"/>
  <c r="J124"/>
  <c r="E7"/>
  <c r="E116"/>
  <c i="16" r="J41"/>
  <c r="J40"/>
  <c i="1" r="AY114"/>
  <c i="16" r="J39"/>
  <c i="1" r="AX114"/>
  <c i="16"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5" r="J41"/>
  <c r="J40"/>
  <c i="1" r="AY113"/>
  <c i="15" r="J39"/>
  <c i="1" r="AX113"/>
  <c i="15"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14" r="J41"/>
  <c r="J40"/>
  <c i="1" r="AY111"/>
  <c i="14" r="J39"/>
  <c i="1" r="AX111"/>
  <c i="14"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2"/>
  <c r="E120"/>
  <c r="F93"/>
  <c r="E91"/>
  <c r="J28"/>
  <c r="E28"/>
  <c r="J96"/>
  <c r="J27"/>
  <c r="J25"/>
  <c r="E25"/>
  <c r="J124"/>
  <c r="J24"/>
  <c r="J22"/>
  <c r="E22"/>
  <c r="F125"/>
  <c r="J21"/>
  <c r="J19"/>
  <c r="E19"/>
  <c r="F95"/>
  <c r="J18"/>
  <c r="J16"/>
  <c r="J122"/>
  <c r="E7"/>
  <c r="E85"/>
  <c i="13" r="J41"/>
  <c r="J40"/>
  <c i="1" r="AY110"/>
  <c i="13" r="J39"/>
  <c i="1" r="AX110"/>
  <c i="13" r="BI127"/>
  <c r="BH127"/>
  <c r="BG127"/>
  <c r="BF127"/>
  <c r="T127"/>
  <c r="T126"/>
  <c r="T125"/>
  <c r="R127"/>
  <c r="R126"/>
  <c r="R125"/>
  <c r="P127"/>
  <c r="P126"/>
  <c r="P125"/>
  <c i="1" r="AU110"/>
  <c i="13" r="F119"/>
  <c r="E117"/>
  <c r="F93"/>
  <c r="E91"/>
  <c r="J28"/>
  <c r="E28"/>
  <c r="J122"/>
  <c r="J27"/>
  <c r="J25"/>
  <c r="E25"/>
  <c r="J121"/>
  <c r="J24"/>
  <c r="J22"/>
  <c r="E22"/>
  <c r="F122"/>
  <c r="J21"/>
  <c r="J19"/>
  <c r="E19"/>
  <c r="F95"/>
  <c r="J18"/>
  <c r="J16"/>
  <c r="J119"/>
  <c r="E7"/>
  <c r="E111"/>
  <c i="12" r="J41"/>
  <c r="J40"/>
  <c i="1" r="AY109"/>
  <c i="12" r="J39"/>
  <c i="1" r="AX109"/>
  <c i="12"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1"/>
  <c r="E119"/>
  <c r="F93"/>
  <c r="E91"/>
  <c r="J28"/>
  <c r="E28"/>
  <c r="J124"/>
  <c r="J27"/>
  <c r="J25"/>
  <c r="E25"/>
  <c r="J123"/>
  <c r="J24"/>
  <c r="J22"/>
  <c r="E22"/>
  <c r="F124"/>
  <c r="J21"/>
  <c r="J19"/>
  <c r="E19"/>
  <c r="F123"/>
  <c r="J18"/>
  <c r="J16"/>
  <c r="J93"/>
  <c r="E7"/>
  <c r="E113"/>
  <c i="11" r="J41"/>
  <c r="J40"/>
  <c i="1" r="AY108"/>
  <c i="11" r="J39"/>
  <c i="1" r="AX108"/>
  <c i="11"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1"/>
  <c r="E119"/>
  <c r="F93"/>
  <c r="E91"/>
  <c r="J28"/>
  <c r="E28"/>
  <c r="J96"/>
  <c r="J27"/>
  <c r="J25"/>
  <c r="E25"/>
  <c r="J123"/>
  <c r="J24"/>
  <c r="J22"/>
  <c r="E22"/>
  <c r="F96"/>
  <c r="J21"/>
  <c r="J19"/>
  <c r="E19"/>
  <c r="F95"/>
  <c r="J18"/>
  <c r="J16"/>
  <c r="J121"/>
  <c r="E7"/>
  <c r="E113"/>
  <c i="10" r="J41"/>
  <c r="J40"/>
  <c i="1" r="AY107"/>
  <c i="10" r="J39"/>
  <c i="1" r="AX107"/>
  <c i="10"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F119"/>
  <c r="E117"/>
  <c r="F93"/>
  <c r="E91"/>
  <c r="J28"/>
  <c r="E28"/>
  <c r="J122"/>
  <c r="J27"/>
  <c r="J25"/>
  <c r="E25"/>
  <c r="J121"/>
  <c r="J24"/>
  <c r="J22"/>
  <c r="E22"/>
  <c r="F122"/>
  <c r="J21"/>
  <c r="J19"/>
  <c r="E19"/>
  <c r="F121"/>
  <c r="J18"/>
  <c r="J16"/>
  <c r="J93"/>
  <c r="E7"/>
  <c r="E85"/>
  <c i="9" r="J41"/>
  <c r="J40"/>
  <c i="1" r="AY106"/>
  <c i="9" r="J39"/>
  <c i="1" r="AX106"/>
  <c i="9"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F120"/>
  <c r="E118"/>
  <c r="F93"/>
  <c r="E91"/>
  <c r="J28"/>
  <c r="E28"/>
  <c r="J123"/>
  <c r="J27"/>
  <c r="J25"/>
  <c r="E25"/>
  <c r="J122"/>
  <c r="J24"/>
  <c r="J22"/>
  <c r="E22"/>
  <c r="F96"/>
  <c r="J21"/>
  <c r="J19"/>
  <c r="E19"/>
  <c r="F122"/>
  <c r="J18"/>
  <c r="J16"/>
  <c r="J93"/>
  <c r="E7"/>
  <c r="E112"/>
  <c i="8" r="J41"/>
  <c r="J40"/>
  <c i="1" r="AY105"/>
  <c i="8" r="J39"/>
  <c i="1" r="AX105"/>
  <c i="8"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1"/>
  <c r="E119"/>
  <c r="F93"/>
  <c r="E91"/>
  <c r="J28"/>
  <c r="E28"/>
  <c r="J124"/>
  <c r="J27"/>
  <c r="J25"/>
  <c r="E25"/>
  <c r="J95"/>
  <c r="J24"/>
  <c r="J22"/>
  <c r="E22"/>
  <c r="F124"/>
  <c r="J21"/>
  <c r="J19"/>
  <c r="E19"/>
  <c r="F123"/>
  <c r="J18"/>
  <c r="J16"/>
  <c r="J121"/>
  <c r="E7"/>
  <c r="E85"/>
  <c i="7" r="J41"/>
  <c r="J40"/>
  <c i="1" r="AY104"/>
  <c i="7" r="J39"/>
  <c i="1" r="AX104"/>
  <c i="7"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T152"/>
  <c r="R153"/>
  <c r="R152"/>
  <c r="P153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F122"/>
  <c r="E120"/>
  <c r="F93"/>
  <c r="E91"/>
  <c r="J28"/>
  <c r="E28"/>
  <c r="J125"/>
  <c r="J27"/>
  <c r="J25"/>
  <c r="E25"/>
  <c r="J124"/>
  <c r="J24"/>
  <c r="J22"/>
  <c r="E22"/>
  <c r="F96"/>
  <c r="J21"/>
  <c r="J19"/>
  <c r="E19"/>
  <c r="F124"/>
  <c r="J18"/>
  <c r="J16"/>
  <c r="J93"/>
  <c r="E7"/>
  <c r="E114"/>
  <c i="6" r="J41"/>
  <c r="J40"/>
  <c i="1" r="AY103"/>
  <c i="6" r="J39"/>
  <c i="1" r="AX103"/>
  <c i="6"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1"/>
  <c r="E119"/>
  <c r="F93"/>
  <c r="E91"/>
  <c r="J28"/>
  <c r="E28"/>
  <c r="J96"/>
  <c r="J27"/>
  <c r="J25"/>
  <c r="E25"/>
  <c r="J95"/>
  <c r="J24"/>
  <c r="J22"/>
  <c r="E22"/>
  <c r="F124"/>
  <c r="J21"/>
  <c r="J19"/>
  <c r="E19"/>
  <c r="F123"/>
  <c r="J18"/>
  <c r="J16"/>
  <c r="J93"/>
  <c r="E7"/>
  <c r="E113"/>
  <c i="5" r="J41"/>
  <c r="J40"/>
  <c i="1" r="AY102"/>
  <c i="5" r="J39"/>
  <c i="1" r="AX102"/>
  <c i="5"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F125"/>
  <c r="E123"/>
  <c r="F93"/>
  <c r="E91"/>
  <c r="J28"/>
  <c r="E28"/>
  <c r="J128"/>
  <c r="J27"/>
  <c r="J25"/>
  <c r="E25"/>
  <c r="J95"/>
  <c r="J24"/>
  <c r="J22"/>
  <c r="E22"/>
  <c r="F128"/>
  <c r="J21"/>
  <c r="J19"/>
  <c r="E19"/>
  <c r="F127"/>
  <c r="J18"/>
  <c r="J16"/>
  <c r="J125"/>
  <c r="E7"/>
  <c r="E117"/>
  <c i="4" r="J41"/>
  <c r="J40"/>
  <c i="1" r="AY100"/>
  <c i="4" r="J39"/>
  <c i="1" r="AX100"/>
  <c i="4" r="BI167"/>
  <c r="BH167"/>
  <c r="BG167"/>
  <c r="BF167"/>
  <c r="T167"/>
  <c r="T166"/>
  <c r="R167"/>
  <c r="R166"/>
  <c r="P167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T139"/>
  <c r="R140"/>
  <c r="R139"/>
  <c r="P140"/>
  <c r="P139"/>
  <c r="BI138"/>
  <c r="BH138"/>
  <c r="BG138"/>
  <c r="BF138"/>
  <c r="T138"/>
  <c r="T137"/>
  <c r="R138"/>
  <c r="R137"/>
  <c r="P138"/>
  <c r="P137"/>
  <c r="BI135"/>
  <c r="BH135"/>
  <c r="BG135"/>
  <c r="BF135"/>
  <c r="T135"/>
  <c r="R135"/>
  <c r="P135"/>
  <c r="BI134"/>
  <c r="BH134"/>
  <c r="BG134"/>
  <c r="BF134"/>
  <c r="T134"/>
  <c r="R134"/>
  <c r="P134"/>
  <c r="J129"/>
  <c r="J128"/>
  <c r="F128"/>
  <c r="F126"/>
  <c r="E124"/>
  <c r="J96"/>
  <c r="J95"/>
  <c r="F95"/>
  <c r="F93"/>
  <c r="E91"/>
  <c r="J22"/>
  <c r="E22"/>
  <c r="F96"/>
  <c r="J21"/>
  <c r="J16"/>
  <c r="J126"/>
  <c r="E7"/>
  <c r="E118"/>
  <c i="3" r="J139"/>
  <c r="J41"/>
  <c r="J40"/>
  <c i="1" r="AY99"/>
  <c i="3" r="J39"/>
  <c i="1" r="AX99"/>
  <c i="3"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J104"/>
  <c r="BI138"/>
  <c r="BH138"/>
  <c r="BG138"/>
  <c r="BF138"/>
  <c r="T138"/>
  <c r="T137"/>
  <c r="R138"/>
  <c r="R137"/>
  <c r="P138"/>
  <c r="P137"/>
  <c r="BI135"/>
  <c r="BH135"/>
  <c r="BG135"/>
  <c r="BF135"/>
  <c r="T135"/>
  <c r="R135"/>
  <c r="P135"/>
  <c r="BI134"/>
  <c r="BH134"/>
  <c r="BG134"/>
  <c r="BF134"/>
  <c r="T134"/>
  <c r="R134"/>
  <c r="P134"/>
  <c r="J129"/>
  <c r="J128"/>
  <c r="F128"/>
  <c r="F126"/>
  <c r="E124"/>
  <c r="J96"/>
  <c r="J95"/>
  <c r="F95"/>
  <c r="F93"/>
  <c r="E91"/>
  <c r="J22"/>
  <c r="E22"/>
  <c r="F96"/>
  <c r="J21"/>
  <c r="J16"/>
  <c r="J93"/>
  <c r="E7"/>
  <c r="E118"/>
  <c i="2" r="J173"/>
  <c r="J159"/>
  <c r="J41"/>
  <c r="J40"/>
  <c i="1" r="AY97"/>
  <c i="2" r="J39"/>
  <c i="1" r="AX97"/>
  <c i="2" r="BI310"/>
  <c r="BH310"/>
  <c r="BG310"/>
  <c r="BF310"/>
  <c r="T310"/>
  <c r="T309"/>
  <c r="T308"/>
  <c r="R310"/>
  <c r="R309"/>
  <c r="R308"/>
  <c r="P310"/>
  <c r="P309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3"/>
  <c r="BH303"/>
  <c r="BG303"/>
  <c r="BF303"/>
  <c r="T303"/>
  <c r="R303"/>
  <c r="P303"/>
  <c r="BI302"/>
  <c r="BH302"/>
  <c r="BG302"/>
  <c r="BF302"/>
  <c r="T302"/>
  <c r="R302"/>
  <c r="P302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5"/>
  <c r="BH275"/>
  <c r="BG275"/>
  <c r="BF275"/>
  <c r="T275"/>
  <c r="R275"/>
  <c r="P275"/>
  <c r="BI274"/>
  <c r="BH274"/>
  <c r="BG274"/>
  <c r="BF274"/>
  <c r="T274"/>
  <c r="R274"/>
  <c r="P274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T200"/>
  <c r="R201"/>
  <c r="R200"/>
  <c r="P201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J105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J103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J145"/>
  <c r="J144"/>
  <c r="F144"/>
  <c r="F142"/>
  <c r="E140"/>
  <c r="J96"/>
  <c r="J95"/>
  <c r="F95"/>
  <c r="F93"/>
  <c r="E91"/>
  <c r="J22"/>
  <c r="E22"/>
  <c r="F145"/>
  <c r="J21"/>
  <c r="J16"/>
  <c r="J142"/>
  <c r="E7"/>
  <c r="E85"/>
  <c i="1" r="L90"/>
  <c r="AM90"/>
  <c r="AM89"/>
  <c r="L89"/>
  <c r="AM87"/>
  <c r="L87"/>
  <c r="L85"/>
  <c r="L84"/>
  <c i="2" r="J310"/>
  <c r="J306"/>
  <c r="BK298"/>
  <c r="J292"/>
  <c r="J287"/>
  <c r="BK275"/>
  <c r="J268"/>
  <c r="J229"/>
  <c r="J210"/>
  <c r="J205"/>
  <c r="BK194"/>
  <c r="J184"/>
  <c r="BK176"/>
  <c r="BK166"/>
  <c r="BK156"/>
  <c i="1" r="AS112"/>
  <c i="2" r="J296"/>
  <c r="J293"/>
  <c r="BK283"/>
  <c r="J269"/>
  <c r="BK260"/>
  <c r="BK245"/>
  <c r="J234"/>
  <c r="BK229"/>
  <c r="J223"/>
  <c r="J219"/>
  <c r="BK213"/>
  <c r="BK201"/>
  <c r="BK190"/>
  <c r="BK177"/>
  <c r="J169"/>
  <c r="J165"/>
  <c r="BK161"/>
  <c r="BK154"/>
  <c i="1" r="AS118"/>
  <c i="2" r="BK287"/>
  <c r="BK284"/>
  <c r="BK279"/>
  <c r="BK264"/>
  <c r="J256"/>
  <c r="J248"/>
  <c r="J238"/>
  <c r="J230"/>
  <c r="J224"/>
  <c r="BK212"/>
  <c r="BK178"/>
  <c r="BK281"/>
  <c r="BK278"/>
  <c r="J267"/>
  <c r="BK258"/>
  <c r="J249"/>
  <c r="J240"/>
  <c r="BK235"/>
  <c r="BK218"/>
  <c r="BK210"/>
  <c r="J199"/>
  <c r="J191"/>
  <c r="BK184"/>
  <c r="BK180"/>
  <c r="J176"/>
  <c r="BK168"/>
  <c r="BK157"/>
  <c i="3" r="J177"/>
  <c r="J170"/>
  <c r="J161"/>
  <c r="J152"/>
  <c r="J148"/>
  <c r="BK145"/>
  <c r="J141"/>
  <c r="J167"/>
  <c r="BK160"/>
  <c r="BK144"/>
  <c r="BK171"/>
  <c r="J162"/>
  <c r="J155"/>
  <c r="BK148"/>
  <c r="J138"/>
  <c r="BK176"/>
  <c r="BK170"/>
  <c r="BK163"/>
  <c r="J156"/>
  <c r="J135"/>
  <c i="4" r="J163"/>
  <c r="J144"/>
  <c r="BK161"/>
  <c r="BK155"/>
  <c r="J147"/>
  <c r="J140"/>
  <c r="J158"/>
  <c r="BK151"/>
  <c r="J145"/>
  <c r="J161"/>
  <c r="J153"/>
  <c r="BK145"/>
  <c r="BK138"/>
  <c i="5" r="BK182"/>
  <c r="BK176"/>
  <c r="BK170"/>
  <c r="BK151"/>
  <c r="J142"/>
  <c r="J182"/>
  <c r="BK177"/>
  <c r="BK171"/>
  <c r="J165"/>
  <c r="J156"/>
  <c r="BK149"/>
  <c r="BK144"/>
  <c r="J139"/>
  <c r="J135"/>
  <c r="BK180"/>
  <c r="BK173"/>
  <c r="BK167"/>
  <c r="J159"/>
  <c r="J154"/>
  <c r="BK145"/>
  <c r="BK137"/>
  <c r="J133"/>
  <c i="6" r="BK142"/>
  <c r="BK152"/>
  <c r="J141"/>
  <c r="J137"/>
  <c r="BK130"/>
  <c r="BK144"/>
  <c r="J134"/>
  <c r="J152"/>
  <c r="BK147"/>
  <c r="J142"/>
  <c r="BK134"/>
  <c i="7" r="J157"/>
  <c r="BK153"/>
  <c r="J144"/>
  <c r="J140"/>
  <c r="BK131"/>
  <c r="BK155"/>
  <c r="BK146"/>
  <c r="J138"/>
  <c r="BK132"/>
  <c r="J148"/>
  <c r="J142"/>
  <c r="BK136"/>
  <c r="BK130"/>
  <c i="8" r="J138"/>
  <c r="J137"/>
  <c r="BK132"/>
  <c r="J145"/>
  <c r="BK137"/>
  <c r="BK145"/>
  <c r="J135"/>
  <c r="J129"/>
  <c i="9" r="J138"/>
  <c r="J133"/>
  <c r="BK130"/>
  <c r="BK137"/>
  <c r="BK132"/>
  <c r="BK129"/>
  <c i="10" r="BK152"/>
  <c r="J145"/>
  <c r="J139"/>
  <c r="BK132"/>
  <c r="BK168"/>
  <c r="BK162"/>
  <c r="J158"/>
  <c r="BK154"/>
  <c r="BK150"/>
  <c r="J140"/>
  <c r="BK133"/>
  <c r="J167"/>
  <c r="BK145"/>
  <c r="J135"/>
  <c r="J129"/>
  <c r="BK165"/>
  <c r="BK160"/>
  <c r="J154"/>
  <c r="BK143"/>
  <c r="J136"/>
  <c i="11" r="BK142"/>
  <c r="BK133"/>
  <c r="J135"/>
  <c r="BK144"/>
  <c r="J144"/>
  <c r="J139"/>
  <c r="J132"/>
  <c i="12" r="BK148"/>
  <c r="J140"/>
  <c r="J135"/>
  <c r="BK151"/>
  <c r="BK135"/>
  <c r="BK152"/>
  <c r="BK146"/>
  <c r="BK138"/>
  <c r="J131"/>
  <c r="J148"/>
  <c r="BK140"/>
  <c r="BK131"/>
  <c i="13" r="J127"/>
  <c r="F39"/>
  <c i="1" r="BB110"/>
  <c i="14" r="BK151"/>
  <c r="J147"/>
  <c r="J153"/>
  <c r="BK148"/>
  <c r="J138"/>
  <c r="BK144"/>
  <c r="BK133"/>
  <c r="J145"/>
  <c r="BK137"/>
  <c r="J134"/>
  <c i="15" r="J134"/>
  <c r="BK129"/>
  <c r="BK137"/>
  <c r="J130"/>
  <c r="J135"/>
  <c r="BK133"/>
  <c r="BK132"/>
  <c i="16" r="BK138"/>
  <c r="BK132"/>
  <c r="J134"/>
  <c r="J138"/>
  <c r="J137"/>
  <c r="BK134"/>
  <c i="17" r="J155"/>
  <c r="BK152"/>
  <c r="BK141"/>
  <c r="BK135"/>
  <c r="BK157"/>
  <c r="J149"/>
  <c r="J142"/>
  <c r="BK134"/>
  <c r="BK160"/>
  <c r="BK156"/>
  <c r="J153"/>
  <c r="BK147"/>
  <c r="J133"/>
  <c i="18" r="J252"/>
  <c r="J243"/>
  <c r="J230"/>
  <c r="J221"/>
  <c r="J216"/>
  <c r="J211"/>
  <c r="BK201"/>
  <c r="BK192"/>
  <c r="J184"/>
  <c r="BK176"/>
  <c r="J167"/>
  <c r="J160"/>
  <c r="J149"/>
  <c r="BK143"/>
  <c r="J137"/>
  <c r="BK249"/>
  <c r="BK243"/>
  <c r="J228"/>
  <c r="BK223"/>
  <c r="J213"/>
  <c r="BK206"/>
  <c r="BK200"/>
  <c r="J194"/>
  <c r="J187"/>
  <c r="J179"/>
  <c r="BK170"/>
  <c r="J166"/>
  <c r="BK159"/>
  <c r="BK147"/>
  <c r="BK141"/>
  <c r="BK135"/>
  <c r="BK247"/>
  <c r="J240"/>
  <c r="J234"/>
  <c r="J224"/>
  <c r="BK216"/>
  <c r="BK202"/>
  <c r="BK197"/>
  <c r="BK188"/>
  <c r="BK184"/>
  <c r="BK172"/>
  <c r="BK161"/>
  <c r="J151"/>
  <c r="BK140"/>
  <c r="BK252"/>
  <c r="J244"/>
  <c r="J237"/>
  <c r="BK230"/>
  <c r="J227"/>
  <c r="BK221"/>
  <c r="BK208"/>
  <c r="BK205"/>
  <c r="BK194"/>
  <c r="J190"/>
  <c r="J181"/>
  <c r="J176"/>
  <c r="J161"/>
  <c r="J156"/>
  <c r="BK148"/>
  <c r="J134"/>
  <c i="19" r="J213"/>
  <c r="BK201"/>
  <c r="J184"/>
  <c r="J174"/>
  <c r="J165"/>
  <c r="J159"/>
  <c r="J155"/>
  <c r="BK138"/>
  <c r="BK211"/>
  <c r="BK206"/>
  <c r="BK203"/>
  <c r="J200"/>
  <c r="BK194"/>
  <c r="BK186"/>
  <c r="BK182"/>
  <c r="BK170"/>
  <c r="BK165"/>
  <c r="BK159"/>
  <c r="BK152"/>
  <c r="J144"/>
  <c r="J140"/>
  <c r="BK214"/>
  <c r="BK208"/>
  <c r="J196"/>
  <c r="J188"/>
  <c r="BK181"/>
  <c r="J172"/>
  <c r="BK163"/>
  <c r="BK156"/>
  <c r="BK141"/>
  <c r="BK217"/>
  <c r="BK213"/>
  <c r="BK202"/>
  <c r="J194"/>
  <c r="BK188"/>
  <c r="J182"/>
  <c r="J176"/>
  <c r="J151"/>
  <c r="BK144"/>
  <c r="J136"/>
  <c i="20" r="J142"/>
  <c r="BK142"/>
  <c r="J134"/>
  <c i="21" r="BK160"/>
  <c r="BK148"/>
  <c r="J137"/>
  <c r="BK157"/>
  <c r="BK143"/>
  <c r="BK161"/>
  <c r="J154"/>
  <c r="J148"/>
  <c r="BK141"/>
  <c r="BK136"/>
  <c r="J160"/>
  <c r="BK147"/>
  <c r="J140"/>
  <c i="22" r="J236"/>
  <c r="BK230"/>
  <c r="J222"/>
  <c r="J215"/>
  <c r="BK209"/>
  <c r="J200"/>
  <c r="BK188"/>
  <c r="BK173"/>
  <c r="BK165"/>
  <c r="J155"/>
  <c r="BK148"/>
  <c r="BK241"/>
  <c r="J224"/>
  <c r="BK215"/>
  <c r="BK211"/>
  <c r="BK195"/>
  <c r="J188"/>
  <c r="BK184"/>
  <c r="BK174"/>
  <c r="BK163"/>
  <c r="J157"/>
  <c r="BK220"/>
  <c r="J213"/>
  <c r="BK204"/>
  <c r="J195"/>
  <c r="J184"/>
  <c r="BK172"/>
  <c r="BK164"/>
  <c r="BK157"/>
  <c r="J146"/>
  <c r="BK243"/>
  <c r="J238"/>
  <c r="BK231"/>
  <c r="BK222"/>
  <c r="J204"/>
  <c r="BK201"/>
  <c r="J194"/>
  <c r="BK179"/>
  <c r="J170"/>
  <c r="J164"/>
  <c r="BK151"/>
  <c i="23" r="J136"/>
  <c r="J130"/>
  <c r="BK129"/>
  <c r="BK134"/>
  <c i="24" r="J225"/>
  <c r="BK216"/>
  <c r="J210"/>
  <c r="BK198"/>
  <c r="J185"/>
  <c r="BK176"/>
  <c r="J169"/>
  <c r="BK164"/>
  <c r="J150"/>
  <c r="BK222"/>
  <c r="BK210"/>
  <c r="BK199"/>
  <c r="J188"/>
  <c r="J180"/>
  <c r="J172"/>
  <c r="J159"/>
  <c r="BK153"/>
  <c r="BK146"/>
  <c r="J213"/>
  <c r="BK206"/>
  <c r="J199"/>
  <c r="J184"/>
  <c r="J176"/>
  <c r="BK174"/>
  <c r="J164"/>
  <c r="BK154"/>
  <c r="J147"/>
  <c r="BK217"/>
  <c r="J202"/>
  <c r="BK193"/>
  <c r="BK188"/>
  <c r="J181"/>
  <c r="J167"/>
  <c r="BK159"/>
  <c i="2" r="BK307"/>
  <c r="BK303"/>
  <c r="J299"/>
  <c r="BK294"/>
  <c r="J288"/>
  <c r="BK277"/>
  <c r="J261"/>
  <c r="J260"/>
  <c r="BK257"/>
  <c r="BK256"/>
  <c r="BK255"/>
  <c r="J252"/>
  <c r="BK250"/>
  <c r="BK249"/>
  <c r="BK248"/>
  <c r="BK247"/>
  <c r="J246"/>
  <c r="J243"/>
  <c r="J241"/>
  <c r="J236"/>
  <c r="J222"/>
  <c r="BK207"/>
  <c r="J196"/>
  <c r="J189"/>
  <c r="J180"/>
  <c r="J167"/>
  <c r="BK158"/>
  <c r="J154"/>
  <c r="BK306"/>
  <c r="BK305"/>
  <c r="J303"/>
  <c r="J302"/>
  <c r="BK300"/>
  <c r="BK299"/>
  <c r="J294"/>
  <c r="J285"/>
  <c r="BK274"/>
  <c r="J271"/>
  <c r="BK266"/>
  <c r="J257"/>
  <c r="BK239"/>
  <c r="BK231"/>
  <c r="J228"/>
  <c r="J221"/>
  <c r="J214"/>
  <c r="J204"/>
  <c r="J192"/>
  <c r="J183"/>
  <c r="J171"/>
  <c r="J166"/>
  <c r="J163"/>
  <c r="J158"/>
  <c r="J153"/>
  <c r="BK297"/>
  <c r="BK293"/>
  <c r="BK290"/>
  <c r="BK286"/>
  <c r="J283"/>
  <c r="J274"/>
  <c r="BK265"/>
  <c r="J259"/>
  <c r="BK252"/>
  <c r="J242"/>
  <c r="J235"/>
  <c r="BK228"/>
  <c r="BK221"/>
  <c r="J207"/>
  <c r="J193"/>
  <c r="J186"/>
  <c r="BK170"/>
  <c r="J280"/>
  <c r="J275"/>
  <c r="J265"/>
  <c r="J253"/>
  <c r="J245"/>
  <c r="BK236"/>
  <c r="BK223"/>
  <c r="BK215"/>
  <c r="J201"/>
  <c r="BK196"/>
  <c r="J185"/>
  <c r="J181"/>
  <c r="J177"/>
  <c r="BK165"/>
  <c r="BK155"/>
  <c i="3" r="BK172"/>
  <c r="J165"/>
  <c r="BK155"/>
  <c r="BK149"/>
  <c r="J144"/>
  <c r="J171"/>
  <c r="BK165"/>
  <c r="BK151"/>
  <c r="BK142"/>
  <c r="BK168"/>
  <c r="BK156"/>
  <c r="J150"/>
  <c r="BK141"/>
  <c r="BK177"/>
  <c r="J169"/>
  <c r="J159"/>
  <c r="J153"/>
  <c i="4" r="BK165"/>
  <c r="BK150"/>
  <c r="BK163"/>
  <c r="BK159"/>
  <c r="J150"/>
  <c r="J142"/>
  <c r="J167"/>
  <c r="BK157"/>
  <c r="BK148"/>
  <c r="BK143"/>
  <c r="J165"/>
  <c r="J151"/>
  <c r="BK144"/>
  <c r="BK134"/>
  <c i="5" r="BK181"/>
  <c r="J173"/>
  <c r="BK154"/>
  <c r="J149"/>
  <c r="BK139"/>
  <c r="J180"/>
  <c r="BK175"/>
  <c r="BK169"/>
  <c r="BK162"/>
  <c r="J151"/>
  <c r="J145"/>
  <c r="J140"/>
  <c r="BK136"/>
  <c r="BK179"/>
  <c r="J175"/>
  <c r="J170"/>
  <c r="J163"/>
  <c r="BK157"/>
  <c r="BK146"/>
  <c r="BK140"/>
  <c r="J134"/>
  <c i="6" r="J147"/>
  <c r="J132"/>
  <c r="J151"/>
  <c r="J139"/>
  <c r="BK133"/>
  <c r="J150"/>
  <c r="BK143"/>
  <c r="J131"/>
  <c r="BK150"/>
  <c r="BK145"/>
  <c r="BK137"/>
  <c i="7" r="J156"/>
  <c r="BK151"/>
  <c r="J145"/>
  <c r="J134"/>
  <c r="BK156"/>
  <c r="J149"/>
  <c r="J141"/>
  <c r="BK135"/>
  <c r="J158"/>
  <c r="BK147"/>
  <c r="BK141"/>
  <c r="BK138"/>
  <c i="8" r="J147"/>
  <c r="J134"/>
  <c r="BK141"/>
  <c r="J133"/>
  <c r="BK146"/>
  <c r="BK140"/>
  <c r="BK133"/>
  <c r="J144"/>
  <c r="J132"/>
  <c i="9" r="BK139"/>
  <c r="J134"/>
  <c r="J132"/>
  <c r="BK138"/>
  <c r="BK133"/>
  <c i="10" r="J161"/>
  <c r="BK148"/>
  <c r="BK141"/>
  <c r="J137"/>
  <c r="J128"/>
  <c r="J163"/>
  <c r="J159"/>
  <c r="BK155"/>
  <c r="J149"/>
  <c r="BK135"/>
  <c r="BK130"/>
  <c r="J152"/>
  <c r="BK149"/>
  <c r="BK139"/>
  <c r="J133"/>
  <c r="BK166"/>
  <c r="J162"/>
  <c r="J156"/>
  <c r="J147"/>
  <c r="J141"/>
  <c r="BK127"/>
  <c i="11" r="BK136"/>
  <c r="BK139"/>
  <c r="BK130"/>
  <c r="J133"/>
  <c r="BK140"/>
  <c r="BK134"/>
  <c i="12" r="BK153"/>
  <c r="BK141"/>
  <c r="J136"/>
  <c r="J133"/>
  <c r="J146"/>
  <c r="BK132"/>
  <c r="BK149"/>
  <c r="J144"/>
  <c r="J134"/>
  <c r="J153"/>
  <c r="BK144"/>
  <c r="J139"/>
  <c r="BK129"/>
  <c i="13" r="BK127"/>
  <c r="F38"/>
  <c i="1" r="BA110"/>
  <c i="14" r="J141"/>
  <c r="BK135"/>
  <c r="J146"/>
  <c r="BK134"/>
  <c r="J152"/>
  <c r="BK138"/>
  <c r="BK132"/>
  <c r="BK146"/>
  <c r="J139"/>
  <c i="15" r="BK139"/>
  <c r="BK130"/>
  <c r="J138"/>
  <c r="J132"/>
  <c r="J137"/>
  <c r="BK134"/>
  <c r="BK136"/>
  <c i="16" r="J129"/>
  <c r="J132"/>
  <c r="BK129"/>
  <c r="J130"/>
  <c i="17" r="BK153"/>
  <c r="J144"/>
  <c r="J137"/>
  <c r="BK133"/>
  <c r="J146"/>
  <c r="BK143"/>
  <c r="J139"/>
  <c r="J135"/>
  <c r="BK155"/>
  <c r="J151"/>
  <c r="BK140"/>
  <c i="18" r="BK241"/>
  <c r="BK218"/>
  <c r="BK215"/>
  <c r="BK210"/>
  <c r="J202"/>
  <c r="J198"/>
  <c r="BK183"/>
  <c r="BK175"/>
  <c r="BK168"/>
  <c r="BK162"/>
  <c r="J152"/>
  <c r="BK142"/>
  <c r="J251"/>
  <c r="BK244"/>
  <c r="J229"/>
  <c r="J225"/>
  <c r="J219"/>
  <c r="J210"/>
  <c r="J199"/>
  <c r="J189"/>
  <c r="BK180"/>
  <c r="J174"/>
  <c r="BK167"/>
  <c r="J163"/>
  <c r="BK153"/>
  <c r="J142"/>
  <c r="BK134"/>
  <c r="J246"/>
  <c r="J238"/>
  <c r="BK233"/>
  <c r="BK222"/>
  <c r="BK209"/>
  <c r="J201"/>
  <c r="J191"/>
  <c r="BK185"/>
  <c r="BK173"/>
  <c r="BK169"/>
  <c r="BK155"/>
  <c r="BK149"/>
  <c r="BK139"/>
  <c r="BK250"/>
  <c r="BK242"/>
  <c r="J236"/>
  <c r="J233"/>
  <c r="J223"/>
  <c r="BK220"/>
  <c r="BK207"/>
  <c r="J197"/>
  <c r="J192"/>
  <c r="J185"/>
  <c r="BK179"/>
  <c r="J170"/>
  <c r="BK160"/>
  <c r="BK154"/>
  <c r="J136"/>
  <c i="19" r="J215"/>
  <c r="BK205"/>
  <c r="BK190"/>
  <c r="J177"/>
  <c r="J170"/>
  <c r="J163"/>
  <c r="J157"/>
  <c r="BK142"/>
  <c r="BK134"/>
  <c r="J209"/>
  <c r="BK204"/>
  <c r="BK199"/>
  <c r="BK192"/>
  <c r="J185"/>
  <c r="J181"/>
  <c r="BK172"/>
  <c r="J168"/>
  <c r="J154"/>
  <c r="BK146"/>
  <c r="J141"/>
  <c r="J135"/>
  <c r="J204"/>
  <c r="BK195"/>
  <c r="J187"/>
  <c r="BK185"/>
  <c r="J173"/>
  <c r="BK167"/>
  <c r="J161"/>
  <c r="BK149"/>
  <c r="J134"/>
  <c r="J216"/>
  <c r="BK210"/>
  <c r="J198"/>
  <c r="BK189"/>
  <c r="BK180"/>
  <c r="J171"/>
  <c r="BK154"/>
  <c r="BK148"/>
  <c r="BK140"/>
  <c i="20" r="J141"/>
  <c r="J139"/>
  <c r="J137"/>
  <c r="BK136"/>
  <c i="21" r="J161"/>
  <c r="BK154"/>
  <c r="J138"/>
  <c r="BK158"/>
  <c r="J144"/>
  <c r="J134"/>
  <c r="J157"/>
  <c r="J152"/>
  <c r="J147"/>
  <c r="J139"/>
  <c r="J135"/>
  <c r="BK162"/>
  <c r="BK146"/>
  <c r="J136"/>
  <c i="22" r="BK234"/>
  <c r="J229"/>
  <c r="BK224"/>
  <c r="J216"/>
  <c r="J210"/>
  <c r="J203"/>
  <c r="J192"/>
  <c r="J176"/>
  <c r="J166"/>
  <c r="BK152"/>
  <c r="J147"/>
  <c r="BK226"/>
  <c r="J220"/>
  <c r="BK212"/>
  <c r="J208"/>
  <c r="BK190"/>
  <c r="BK181"/>
  <c r="J177"/>
  <c r="BK167"/>
  <c r="J159"/>
  <c r="BK153"/>
  <c r="J239"/>
  <c r="J234"/>
  <c r="J231"/>
  <c r="BK214"/>
  <c r="BK208"/>
  <c r="BK198"/>
  <c r="J190"/>
  <c r="J174"/>
  <c r="BK166"/>
  <c r="J162"/>
  <c r="BK155"/>
  <c r="BK149"/>
  <c r="J243"/>
  <c r="J235"/>
  <c r="BK229"/>
  <c r="J223"/>
  <c r="J206"/>
  <c r="J199"/>
  <c r="BK186"/>
  <c r="BK171"/>
  <c r="J165"/>
  <c r="J160"/>
  <c r="BK147"/>
  <c i="23" r="J132"/>
  <c r="J135"/>
  <c r="BK130"/>
  <c i="24" r="J224"/>
  <c r="J215"/>
  <c r="J209"/>
  <c r="BK207"/>
  <c r="BK192"/>
  <c r="BK184"/>
  <c r="BK168"/>
  <c r="J165"/>
  <c r="J155"/>
  <c r="BK223"/>
  <c r="BK205"/>
  <c r="BK197"/>
  <c r="J183"/>
  <c r="BK177"/>
  <c r="BK170"/>
  <c r="J160"/>
  <c r="J154"/>
  <c r="BK147"/>
  <c r="J222"/>
  <c r="J207"/>
  <c r="BK202"/>
  <c r="BK191"/>
  <c r="BK183"/>
  <c r="J175"/>
  <c r="J171"/>
  <c r="BK165"/>
  <c r="J148"/>
  <c r="BK220"/>
  <c r="J197"/>
  <c r="J191"/>
  <c r="BK185"/>
  <c r="J168"/>
  <c r="BK160"/>
  <c r="J146"/>
  <c i="2" r="J307"/>
  <c r="J305"/>
  <c r="J300"/>
  <c r="J297"/>
  <c r="J290"/>
  <c r="BK282"/>
  <c r="J272"/>
  <c r="BK237"/>
  <c r="BK227"/>
  <c r="BK208"/>
  <c r="BK204"/>
  <c r="BK192"/>
  <c r="BK187"/>
  <c r="BK181"/>
  <c r="BK169"/>
  <c r="BK164"/>
  <c r="J155"/>
  <c i="1" r="AS121"/>
  <c i="2" r="J295"/>
  <c r="J286"/>
  <c r="J277"/>
  <c r="BK267"/>
  <c r="J258"/>
  <c r="BK243"/>
  <c r="BK238"/>
  <c r="BK230"/>
  <c r="BK225"/>
  <c r="J215"/>
  <c r="J208"/>
  <c r="BK199"/>
  <c r="J188"/>
  <c r="BK186"/>
  <c r="BK172"/>
  <c r="J168"/>
  <c r="J162"/>
  <c r="J157"/>
  <c r="BK152"/>
  <c i="1" r="AS101"/>
  <c i="2" r="J281"/>
  <c r="BK269"/>
  <c r="J262"/>
  <c r="J255"/>
  <c r="BK246"/>
  <c r="BK232"/>
  <c r="J227"/>
  <c r="BK216"/>
  <c r="J209"/>
  <c r="BK197"/>
  <c r="J190"/>
  <c r="BK182"/>
  <c r="J172"/>
  <c r="J284"/>
  <c r="J279"/>
  <c r="BK268"/>
  <c r="J264"/>
  <c r="J250"/>
  <c r="BK241"/>
  <c r="J237"/>
  <c r="J232"/>
  <c r="J213"/>
  <c r="BK205"/>
  <c r="J197"/>
  <c r="BK188"/>
  <c r="J182"/>
  <c r="J178"/>
  <c r="J170"/>
  <c r="J161"/>
  <c r="BK153"/>
  <c i="3" r="J176"/>
  <c r="J163"/>
  <c r="J151"/>
  <c r="BK147"/>
  <c r="BK143"/>
  <c r="BK134"/>
  <c r="J168"/>
  <c r="BK164"/>
  <c r="BK146"/>
  <c r="J175"/>
  <c r="BK161"/>
  <c r="BK153"/>
  <c r="J147"/>
  <c r="BK135"/>
  <c r="BK175"/>
  <c r="J164"/>
  <c r="BK162"/>
  <c r="J149"/>
  <c i="4" r="J160"/>
  <c r="BK149"/>
  <c r="BK162"/>
  <c r="BK158"/>
  <c r="J146"/>
  <c r="J134"/>
  <c r="J164"/>
  <c r="BK153"/>
  <c r="BK147"/>
  <c r="J135"/>
  <c r="J155"/>
  <c r="J149"/>
  <c r="J143"/>
  <c r="BK135"/>
  <c i="5" r="BK178"/>
  <c r="J169"/>
  <c r="BK166"/>
  <c r="BK164"/>
  <c r="BK163"/>
  <c r="J162"/>
  <c r="J160"/>
  <c r="J158"/>
  <c r="J157"/>
  <c r="BK156"/>
  <c r="J153"/>
  <c r="BK147"/>
  <c r="J138"/>
  <c r="J181"/>
  <c r="J176"/>
  <c r="J167"/>
  <c r="BK159"/>
  <c r="J148"/>
  <c r="BK143"/>
  <c r="J137"/>
  <c r="J164"/>
  <c r="BK148"/>
  <c r="J143"/>
  <c r="BK135"/>
  <c i="6" r="J145"/>
  <c r="BK129"/>
  <c r="J143"/>
  <c r="BK135"/>
  <c r="J146"/>
  <c r="BK136"/>
  <c r="BK132"/>
  <c r="J129"/>
  <c r="BK149"/>
  <c r="BK141"/>
  <c i="7" r="J155"/>
  <c r="BK148"/>
  <c r="BK143"/>
  <c r="J136"/>
  <c r="J130"/>
  <c r="J153"/>
  <c r="BK145"/>
  <c r="BK139"/>
  <c r="J133"/>
  <c r="J151"/>
  <c r="BK149"/>
  <c r="BK144"/>
  <c r="J139"/>
  <c r="BK133"/>
  <c i="8" r="BK142"/>
  <c r="J130"/>
  <c r="BK138"/>
  <c r="BK131"/>
  <c r="J142"/>
  <c r="J136"/>
  <c r="BK129"/>
  <c r="BK136"/>
  <c r="J131"/>
  <c i="9" r="BK128"/>
  <c r="J131"/>
  <c r="J128"/>
  <c r="BK136"/>
  <c r="BK131"/>
  <c i="10" r="J164"/>
  <c r="J153"/>
  <c r="BK146"/>
  <c r="BK140"/>
  <c r="J134"/>
  <c r="BK129"/>
  <c r="BK167"/>
  <c r="J160"/>
  <c r="BK156"/>
  <c r="BK151"/>
  <c r="J148"/>
  <c r="BK136"/>
  <c r="J132"/>
  <c r="J166"/>
  <c r="J151"/>
  <c r="J142"/>
  <c r="BK128"/>
  <c r="BK164"/>
  <c r="BK158"/>
  <c r="J155"/>
  <c r="BK144"/>
  <c r="BK137"/>
  <c i="11" r="J143"/>
  <c r="J145"/>
  <c r="J137"/>
  <c r="BK129"/>
  <c r="J140"/>
  <c r="J142"/>
  <c r="BK135"/>
  <c r="J130"/>
  <c i="12" r="J142"/>
  <c r="BK139"/>
  <c r="BK134"/>
  <c r="J138"/>
  <c r="BK130"/>
  <c r="BK147"/>
  <c r="J130"/>
  <c r="J149"/>
  <c r="BK142"/>
  <c r="J137"/>
  <c i="13" r="F40"/>
  <c i="1" r="BC110"/>
  <c i="14" r="J149"/>
  <c r="BK142"/>
  <c r="J136"/>
  <c r="BK152"/>
  <c r="BK145"/>
  <c r="J132"/>
  <c r="J151"/>
  <c r="J137"/>
  <c r="BK130"/>
  <c r="J144"/>
  <c r="BK136"/>
  <c r="J133"/>
  <c i="15" r="J131"/>
  <c r="BK138"/>
  <c r="J129"/>
  <c i="16" r="J133"/>
  <c r="BK135"/>
  <c r="J136"/>
  <c r="BK136"/>
  <c i="17" r="J156"/>
  <c r="BK146"/>
  <c r="J143"/>
  <c r="BK136"/>
  <c r="J159"/>
  <c r="J147"/>
  <c r="BK145"/>
  <c r="J140"/>
  <c r="J136"/>
  <c r="BK159"/>
  <c r="BK154"/>
  <c r="BK149"/>
  <c r="BK142"/>
  <c i="18" r="BK253"/>
  <c r="J248"/>
  <c r="BK240"/>
  <c r="BK225"/>
  <c r="BK213"/>
  <c r="J209"/>
  <c r="J200"/>
  <c r="BK189"/>
  <c r="J180"/>
  <c r="J173"/>
  <c r="BK163"/>
  <c r="J157"/>
  <c r="J148"/>
  <c r="J141"/>
  <c r="J135"/>
  <c r="J247"/>
  <c r="BK239"/>
  <c r="BK224"/>
  <c r="J218"/>
  <c r="J207"/>
  <c r="J203"/>
  <c r="BK195"/>
  <c r="J188"/>
  <c r="BK182"/>
  <c r="J175"/>
  <c r="J168"/>
  <c r="BK165"/>
  <c r="BK158"/>
  <c r="J146"/>
  <c r="J140"/>
  <c r="J250"/>
  <c r="BK245"/>
  <c r="BK237"/>
  <c r="J232"/>
  <c r="BK219"/>
  <c r="J208"/>
  <c r="J195"/>
  <c r="BK187"/>
  <c r="BK174"/>
  <c r="J171"/>
  <c r="J162"/>
  <c r="J153"/>
  <c r="J147"/>
  <c r="BK138"/>
  <c r="J245"/>
  <c r="BK238"/>
  <c r="BK235"/>
  <c r="BK229"/>
  <c r="J226"/>
  <c r="J215"/>
  <c r="BK196"/>
  <c r="BK191"/>
  <c r="J182"/>
  <c r="BK177"/>
  <c r="BK166"/>
  <c r="BK157"/>
  <c r="J155"/>
  <c r="J143"/>
  <c i="19" r="J214"/>
  <c r="J203"/>
  <c r="BK193"/>
  <c r="BK176"/>
  <c r="J169"/>
  <c r="J160"/>
  <c r="J156"/>
  <c r="J139"/>
  <c r="BK133"/>
  <c r="BK212"/>
  <c r="J205"/>
  <c r="J201"/>
  <c r="J197"/>
  <c r="J189"/>
  <c r="J183"/>
  <c r="BK173"/>
  <c r="BK169"/>
  <c r="BK160"/>
  <c r="BK155"/>
  <c r="BK151"/>
  <c r="BK145"/>
  <c r="J142"/>
  <c r="BK136"/>
  <c r="BK209"/>
  <c r="BK197"/>
  <c r="J191"/>
  <c r="J186"/>
  <c r="BK174"/>
  <c r="J166"/>
  <c r="BK157"/>
  <c r="J138"/>
  <c r="J217"/>
  <c r="J212"/>
  <c r="J199"/>
  <c r="J193"/>
  <c r="BK187"/>
  <c r="BK178"/>
  <c r="J167"/>
  <c r="J152"/>
  <c r="J146"/>
  <c r="BK135"/>
  <c i="20" r="J136"/>
  <c r="BK134"/>
  <c r="BK141"/>
  <c r="BK133"/>
  <c i="21" r="J155"/>
  <c r="BK140"/>
  <c r="J165"/>
  <c r="BK152"/>
  <c r="BK135"/>
  <c r="J162"/>
  <c r="BK155"/>
  <c r="BK150"/>
  <c r="J143"/>
  <c r="BK137"/>
  <c r="BK163"/>
  <c r="BK149"/>
  <c r="J145"/>
  <c r="BK139"/>
  <c i="22" r="J233"/>
  <c r="BK228"/>
  <c r="J221"/>
  <c r="J212"/>
  <c r="BK206"/>
  <c r="J196"/>
  <c r="J181"/>
  <c r="J169"/>
  <c r="BK160"/>
  <c r="J149"/>
  <c r="J230"/>
  <c r="BK223"/>
  <c r="BK217"/>
  <c r="BK210"/>
  <c r="J201"/>
  <c r="BK189"/>
  <c r="J185"/>
  <c r="BK178"/>
  <c r="BK170"/>
  <c r="J161"/>
  <c r="BK145"/>
  <c r="BK238"/>
  <c r="BK233"/>
  <c r="J217"/>
  <c r="J211"/>
  <c r="BK199"/>
  <c r="BK192"/>
  <c r="BK176"/>
  <c r="J167"/>
  <c r="J163"/>
  <c r="BK156"/>
  <c r="J152"/>
  <c r="BK144"/>
  <c r="BK239"/>
  <c r="J226"/>
  <c r="BK213"/>
  <c r="J202"/>
  <c r="J198"/>
  <c r="J189"/>
  <c r="J172"/>
  <c r="J168"/>
  <c r="J154"/>
  <c r="J144"/>
  <c i="23" r="J129"/>
  <c r="J134"/>
  <c r="BK132"/>
  <c i="24" r="J223"/>
  <c r="BK213"/>
  <c r="J208"/>
  <c r="J205"/>
  <c r="BK186"/>
  <c r="J177"/>
  <c r="BK173"/>
  <c r="J166"/>
  <c r="BK156"/>
  <c r="J144"/>
  <c r="BK225"/>
  <c r="BK215"/>
  <c r="J198"/>
  <c r="J186"/>
  <c r="BK181"/>
  <c r="J174"/>
  <c r="J163"/>
  <c r="BK155"/>
  <c r="BK148"/>
  <c r="BK144"/>
  <c r="BK208"/>
  <c r="J200"/>
  <c r="J190"/>
  <c r="J182"/>
  <c r="BK172"/>
  <c r="BK166"/>
  <c r="J158"/>
  <c r="J153"/>
  <c r="BK145"/>
  <c r="J216"/>
  <c r="J203"/>
  <c r="J192"/>
  <c r="J187"/>
  <c r="J173"/>
  <c i="2" r="BK310"/>
  <c r="BK302"/>
  <c r="BK296"/>
  <c r="J291"/>
  <c r="J278"/>
  <c r="BK271"/>
  <c r="BK234"/>
  <c r="J216"/>
  <c r="J206"/>
  <c r="BK198"/>
  <c r="BK191"/>
  <c r="J175"/>
  <c r="BK163"/>
  <c r="J152"/>
  <c i="1" r="AS98"/>
  <c i="2" r="J298"/>
  <c r="BK292"/>
  <c r="BK272"/>
  <c r="J270"/>
  <c r="BK262"/>
  <c r="BK253"/>
  <c r="BK242"/>
  <c r="J233"/>
  <c r="BK224"/>
  <c r="BK222"/>
  <c r="J218"/>
  <c r="J212"/>
  <c r="BK193"/>
  <c r="J187"/>
  <c r="BK179"/>
  <c r="BK167"/>
  <c r="J164"/>
  <c r="J156"/>
  <c r="J151"/>
  <c r="BK295"/>
  <c r="BK291"/>
  <c r="BK288"/>
  <c r="BK285"/>
  <c r="BK280"/>
  <c r="J266"/>
  <c r="BK261"/>
  <c r="J251"/>
  <c r="BK240"/>
  <c r="J231"/>
  <c r="J225"/>
  <c r="BK214"/>
  <c r="BK206"/>
  <c r="J194"/>
  <c r="BK185"/>
  <c r="BK171"/>
  <c r="J282"/>
  <c r="BK270"/>
  <c r="BK259"/>
  <c r="BK251"/>
  <c r="J247"/>
  <c r="J239"/>
  <c r="BK233"/>
  <c r="BK219"/>
  <c r="BK209"/>
  <c r="J198"/>
  <c r="BK189"/>
  <c r="BK183"/>
  <c r="J179"/>
  <c r="BK175"/>
  <c r="BK162"/>
  <c r="BK151"/>
  <c i="3" r="BK174"/>
  <c r="BK166"/>
  <c r="J160"/>
  <c r="BK150"/>
  <c r="J146"/>
  <c r="J142"/>
  <c r="J174"/>
  <c r="J166"/>
  <c r="BK159"/>
  <c r="J143"/>
  <c r="BK169"/>
  <c r="BK157"/>
  <c r="BK152"/>
  <c r="J145"/>
  <c r="J134"/>
  <c r="J172"/>
  <c r="BK167"/>
  <c r="J157"/>
  <c r="BK138"/>
  <c i="4" r="BK164"/>
  <c r="J159"/>
  <c r="BK142"/>
  <c r="BK160"/>
  <c r="J157"/>
  <c r="J138"/>
  <c r="J162"/>
  <c r="J154"/>
  <c r="BK146"/>
  <c r="BK167"/>
  <c r="BK154"/>
  <c r="J148"/>
  <c r="BK140"/>
  <c i="5" r="J177"/>
  <c r="J171"/>
  <c r="J152"/>
  <c r="J146"/>
  <c r="BK133"/>
  <c r="J179"/>
  <c r="BK172"/>
  <c r="J166"/>
  <c r="BK160"/>
  <c r="BK153"/>
  <c r="J147"/>
  <c r="BK142"/>
  <c r="BK138"/>
  <c r="BK134"/>
  <c r="J178"/>
  <c r="J172"/>
  <c r="BK165"/>
  <c r="BK158"/>
  <c r="BK152"/>
  <c r="J144"/>
  <c r="J136"/>
  <c i="6" r="J149"/>
  <c r="J136"/>
  <c r="J144"/>
  <c r="BK138"/>
  <c r="BK131"/>
  <c r="BK151"/>
  <c r="BK139"/>
  <c r="J133"/>
  <c r="J130"/>
  <c r="BK146"/>
  <c r="J138"/>
  <c r="J135"/>
  <c i="7" r="BK158"/>
  <c r="J147"/>
  <c r="BK142"/>
  <c r="J132"/>
  <c r="BK157"/>
  <c r="BK150"/>
  <c r="J143"/>
  <c r="BK134"/>
  <c r="J131"/>
  <c r="J150"/>
  <c r="J146"/>
  <c r="BK140"/>
  <c r="J135"/>
  <c i="8" r="J140"/>
  <c r="J146"/>
  <c r="BK135"/>
  <c r="BK147"/>
  <c r="BK144"/>
  <c r="BK134"/>
  <c r="J141"/>
  <c r="BK130"/>
  <c i="9" r="J129"/>
  <c r="J137"/>
  <c r="J136"/>
  <c r="J139"/>
  <c r="BK134"/>
  <c r="J130"/>
  <c i="10" r="BK159"/>
  <c r="BK147"/>
  <c r="J144"/>
  <c r="J138"/>
  <c r="J130"/>
  <c r="J168"/>
  <c r="BK161"/>
  <c r="J157"/>
  <c r="BK153"/>
  <c r="J143"/>
  <c r="BK134"/>
  <c r="BK131"/>
  <c r="J165"/>
  <c r="J146"/>
  <c r="BK138"/>
  <c r="J131"/>
  <c r="J127"/>
  <c r="BK163"/>
  <c r="BK157"/>
  <c r="J150"/>
  <c r="BK142"/>
  <c i="11" r="BK132"/>
  <c r="J131"/>
  <c r="J129"/>
  <c r="BK143"/>
  <c r="J136"/>
  <c r="BK145"/>
  <c r="J134"/>
  <c r="BK137"/>
  <c r="BK131"/>
  <c i="12" r="J145"/>
  <c r="BK137"/>
  <c r="J152"/>
  <c r="J141"/>
  <c r="BK133"/>
  <c r="J151"/>
  <c r="BK145"/>
  <c r="BK136"/>
  <c r="J129"/>
  <c r="J147"/>
  <c r="J132"/>
  <c i="13" r="F41"/>
  <c i="1" r="BD110"/>
  <c i="14" r="BK153"/>
  <c r="J148"/>
  <c r="BK139"/>
  <c r="J130"/>
  <c r="J142"/>
  <c r="J131"/>
  <c r="BK149"/>
  <c r="J135"/>
  <c r="BK147"/>
  <c r="BK141"/>
  <c r="BK131"/>
  <c i="15" r="J133"/>
  <c r="J140"/>
  <c r="BK135"/>
  <c r="BK140"/>
  <c r="J136"/>
  <c r="J139"/>
  <c r="BK131"/>
  <c i="16" r="BK137"/>
  <c r="BK131"/>
  <c r="BK133"/>
  <c r="BK130"/>
  <c r="J135"/>
  <c r="J131"/>
  <c i="17" r="J154"/>
  <c r="J145"/>
  <c r="BK139"/>
  <c r="J160"/>
  <c r="BK151"/>
  <c r="J141"/>
  <c r="BK137"/>
  <c r="J134"/>
  <c r="J157"/>
  <c r="J152"/>
  <c r="BK144"/>
  <c i="18" r="J253"/>
  <c r="J249"/>
  <c r="J235"/>
  <c r="BK226"/>
  <c r="BK217"/>
  <c r="J212"/>
  <c r="BK203"/>
  <c r="BK199"/>
  <c r="J186"/>
  <c r="J177"/>
  <c r="BK171"/>
  <c r="BK164"/>
  <c r="J154"/>
  <c r="BK145"/>
  <c r="BK136"/>
  <c r="BK248"/>
  <c r="J241"/>
  <c r="BK232"/>
  <c r="BK227"/>
  <c r="J217"/>
  <c r="J205"/>
  <c r="J196"/>
  <c r="BK190"/>
  <c r="BK181"/>
  <c r="J172"/>
  <c r="J164"/>
  <c r="BK156"/>
  <c r="J145"/>
  <c r="J139"/>
  <c r="BK251"/>
  <c r="J242"/>
  <c r="BK236"/>
  <c r="J220"/>
  <c r="BK211"/>
  <c r="BK198"/>
  <c r="J193"/>
  <c r="BK186"/>
  <c r="BK178"/>
  <c r="J165"/>
  <c r="J159"/>
  <c r="BK152"/>
  <c r="BK146"/>
  <c r="BK137"/>
  <c r="BK246"/>
  <c r="J239"/>
  <c r="BK234"/>
  <c r="BK228"/>
  <c r="J222"/>
  <c r="BK212"/>
  <c r="J206"/>
  <c r="BK193"/>
  <c r="J183"/>
  <c r="J178"/>
  <c r="J169"/>
  <c r="J158"/>
  <c r="BK151"/>
  <c r="J138"/>
  <c i="19" r="BK216"/>
  <c r="J206"/>
  <c r="BK196"/>
  <c r="J178"/>
  <c r="BK175"/>
  <c r="BK166"/>
  <c r="J158"/>
  <c r="J145"/>
  <c r="BK137"/>
  <c r="BK215"/>
  <c r="J208"/>
  <c r="J202"/>
  <c r="BK198"/>
  <c r="J190"/>
  <c r="BK184"/>
  <c r="J175"/>
  <c r="BK171"/>
  <c r="BK161"/>
  <c r="BK158"/>
  <c r="J148"/>
  <c r="BK143"/>
  <c r="J137"/>
  <c r="J210"/>
  <c r="BK200"/>
  <c r="J192"/>
  <c r="J180"/>
  <c r="BK168"/>
  <c r="J162"/>
  <c r="J143"/>
  <c r="J133"/>
  <c r="J211"/>
  <c r="J195"/>
  <c r="BK191"/>
  <c r="BK183"/>
  <c r="BK177"/>
  <c r="BK162"/>
  <c r="J149"/>
  <c r="BK139"/>
  <c i="20" r="BK139"/>
  <c r="J133"/>
  <c r="J132"/>
  <c r="BK137"/>
  <c r="BK132"/>
  <c i="21" r="J158"/>
  <c r="J146"/>
  <c r="BK134"/>
  <c r="J156"/>
  <c r="J141"/>
  <c r="J163"/>
  <c r="BK156"/>
  <c r="J149"/>
  <c r="BK145"/>
  <c r="BK138"/>
  <c r="BK165"/>
  <c r="J150"/>
  <c r="BK144"/>
  <c i="22" r="J241"/>
  <c r="BK232"/>
  <c r="J225"/>
  <c r="J219"/>
  <c r="BK193"/>
  <c r="J178"/>
  <c r="BK168"/>
  <c r="J156"/>
  <c r="J151"/>
  <c r="BK146"/>
  <c r="BK225"/>
  <c r="BK219"/>
  <c r="J214"/>
  <c r="BK202"/>
  <c r="BK194"/>
  <c r="J186"/>
  <c r="J179"/>
  <c r="J171"/>
  <c r="BK162"/>
  <c r="BK154"/>
  <c r="J242"/>
  <c r="BK235"/>
  <c r="J232"/>
  <c r="BK216"/>
  <c r="J209"/>
  <c r="BK196"/>
  <c r="BK185"/>
  <c r="J173"/>
  <c r="BK159"/>
  <c r="J153"/>
  <c r="J145"/>
  <c r="BK242"/>
  <c r="BK236"/>
  <c r="J228"/>
  <c r="BK221"/>
  <c r="BK203"/>
  <c r="BK200"/>
  <c r="J193"/>
  <c r="BK177"/>
  <c r="BK169"/>
  <c r="BK161"/>
  <c r="J148"/>
  <c i="23" r="BK137"/>
  <c r="J137"/>
  <c r="BK136"/>
  <c r="BK135"/>
  <c i="24" r="BK226"/>
  <c r="J217"/>
  <c r="J211"/>
  <c r="J206"/>
  <c r="BK187"/>
  <c r="J179"/>
  <c r="BK171"/>
  <c r="BK167"/>
  <c r="BK158"/>
  <c r="J149"/>
  <c r="J226"/>
  <c r="J220"/>
  <c r="BK200"/>
  <c r="J193"/>
  <c r="BK182"/>
  <c r="BK175"/>
  <c r="BK169"/>
  <c r="BK157"/>
  <c r="BK149"/>
  <c r="J145"/>
  <c r="BK211"/>
  <c r="BK203"/>
  <c r="BK195"/>
  <c r="BK179"/>
  <c r="J170"/>
  <c r="J156"/>
  <c r="BK150"/>
  <c r="BK224"/>
  <c r="BK209"/>
  <c r="J195"/>
  <c r="BK190"/>
  <c r="BK180"/>
  <c r="BK163"/>
  <c r="J157"/>
  <c i="2" l="1" r="BK150"/>
  <c r="J150"/>
  <c r="J102"/>
  <c r="R160"/>
  <c r="T174"/>
  <c r="T195"/>
  <c r="P203"/>
  <c r="R211"/>
  <c r="P217"/>
  <c r="R220"/>
  <c r="T226"/>
  <c r="P244"/>
  <c r="T254"/>
  <c r="T263"/>
  <c r="T273"/>
  <c r="P276"/>
  <c r="BK289"/>
  <c r="J289"/>
  <c r="J120"/>
  <c r="BK301"/>
  <c r="J301"/>
  <c r="J121"/>
  <c r="P304"/>
  <c i="3" r="T133"/>
  <c r="P140"/>
  <c r="P136"/>
  <c r="BK154"/>
  <c r="J154"/>
  <c r="J106"/>
  <c r="T154"/>
  <c r="T158"/>
  <c r="T173"/>
  <c i="4" r="R133"/>
  <c r="P141"/>
  <c r="P136"/>
  <c r="P152"/>
  <c r="BK156"/>
  <c r="J156"/>
  <c r="J107"/>
  <c i="5" r="P132"/>
  <c r="P141"/>
  <c r="BK150"/>
  <c r="J150"/>
  <c r="J103"/>
  <c r="P155"/>
  <c r="P161"/>
  <c r="R168"/>
  <c r="P174"/>
  <c i="6" r="BK128"/>
  <c r="J128"/>
  <c r="J101"/>
  <c r="T140"/>
  <c r="R148"/>
  <c i="7" r="P129"/>
  <c r="P137"/>
  <c r="P154"/>
  <c i="8" r="R128"/>
  <c r="P139"/>
  <c r="P143"/>
  <c i="9" r="T127"/>
  <c r="R135"/>
  <c i="10" r="P126"/>
  <c r="P125"/>
  <c i="1" r="AU107"/>
  <c i="11" r="BK128"/>
  <c r="J128"/>
  <c r="J101"/>
  <c r="R138"/>
  <c r="P141"/>
  <c i="12" r="R128"/>
  <c r="T143"/>
  <c r="T150"/>
  <c i="14" r="P129"/>
  <c r="BK140"/>
  <c r="J140"/>
  <c r="J102"/>
  <c r="T140"/>
  <c r="R143"/>
  <c r="P150"/>
  <c i="15" r="BK128"/>
  <c r="J128"/>
  <c r="J102"/>
  <c i="16" r="T128"/>
  <c r="T127"/>
  <c r="T126"/>
  <c i="17" r="BK132"/>
  <c r="BK131"/>
  <c r="J131"/>
  <c r="J101"/>
  <c r="R138"/>
  <c r="BK150"/>
  <c r="J150"/>
  <c r="J105"/>
  <c r="BK158"/>
  <c r="J158"/>
  <c r="J106"/>
  <c i="18" r="BK133"/>
  <c r="J133"/>
  <c r="J102"/>
  <c r="BK144"/>
  <c r="J144"/>
  <c r="J103"/>
  <c r="P150"/>
  <c r="P204"/>
  <c r="P214"/>
  <c r="BK231"/>
  <c r="J231"/>
  <c r="J107"/>
  <c i="19" r="P147"/>
  <c r="T150"/>
  <c r="P153"/>
  <c r="P164"/>
  <c r="R179"/>
  <c r="P207"/>
  <c i="20" r="BK131"/>
  <c r="J131"/>
  <c r="J102"/>
  <c r="P135"/>
  <c r="P140"/>
  <c i="21" r="P133"/>
  <c r="R142"/>
  <c r="BK153"/>
  <c r="J153"/>
  <c r="J105"/>
  <c r="BK159"/>
  <c r="J159"/>
  <c r="J106"/>
  <c i="22" r="R158"/>
  <c r="T175"/>
  <c r="BK183"/>
  <c r="J183"/>
  <c r="J108"/>
  <c r="BK187"/>
  <c r="J187"/>
  <c r="J109"/>
  <c r="BK191"/>
  <c r="J191"/>
  <c r="J110"/>
  <c r="BK197"/>
  <c r="J197"/>
  <c r="J111"/>
  <c r="P207"/>
  <c r="BK218"/>
  <c r="J218"/>
  <c r="J114"/>
  <c r="BK227"/>
  <c r="J227"/>
  <c r="J115"/>
  <c r="BK237"/>
  <c r="J237"/>
  <c r="J116"/>
  <c r="BK240"/>
  <c r="J240"/>
  <c r="J117"/>
  <c i="23" r="P128"/>
  <c r="T133"/>
  <c i="24" r="P143"/>
  <c r="P152"/>
  <c r="R162"/>
  <c r="R178"/>
  <c r="T189"/>
  <c r="P196"/>
  <c r="R204"/>
  <c i="2" r="T150"/>
  <c r="BK160"/>
  <c r="J160"/>
  <c r="J104"/>
  <c r="R174"/>
  <c r="R195"/>
  <c r="T203"/>
  <c r="P211"/>
  <c r="R217"/>
  <c r="BK220"/>
  <c r="J220"/>
  <c r="J113"/>
  <c r="BK226"/>
  <c r="J226"/>
  <c r="J114"/>
  <c r="R244"/>
  <c r="R254"/>
  <c r="P263"/>
  <c r="BK273"/>
  <c r="J273"/>
  <c r="J118"/>
  <c r="T276"/>
  <c r="T289"/>
  <c r="T301"/>
  <c r="T304"/>
  <c i="3" r="P133"/>
  <c r="T140"/>
  <c r="T136"/>
  <c r="BK158"/>
  <c r="J158"/>
  <c r="J107"/>
  <c r="P158"/>
  <c r="BK173"/>
  <c r="J173"/>
  <c r="J108"/>
  <c i="4" r="T133"/>
  <c r="BK141"/>
  <c r="J141"/>
  <c r="J105"/>
  <c r="BK152"/>
  <c r="J152"/>
  <c r="J106"/>
  <c r="P156"/>
  <c i="5" r="BK132"/>
  <c r="J132"/>
  <c r="J101"/>
  <c r="R141"/>
  <c r="R150"/>
  <c r="BK155"/>
  <c r="J155"/>
  <c r="J104"/>
  <c r="R161"/>
  <c r="BK168"/>
  <c r="J168"/>
  <c r="J106"/>
  <c r="BK174"/>
  <c r="J174"/>
  <c r="J107"/>
  <c i="6" r="R128"/>
  <c r="BK140"/>
  <c r="J140"/>
  <c r="J102"/>
  <c r="BK148"/>
  <c r="J148"/>
  <c r="J103"/>
  <c i="7" r="R129"/>
  <c r="BK137"/>
  <c r="J137"/>
  <c r="J102"/>
  <c r="T154"/>
  <c i="8" r="P128"/>
  <c r="P127"/>
  <c i="1" r="AU105"/>
  <c i="8" r="BK139"/>
  <c r="J139"/>
  <c r="J102"/>
  <c r="BK143"/>
  <c r="J143"/>
  <c r="J103"/>
  <c i="9" r="P127"/>
  <c r="P135"/>
  <c i="10" r="T126"/>
  <c r="T125"/>
  <c i="11" r="P128"/>
  <c r="BK138"/>
  <c r="J138"/>
  <c r="J102"/>
  <c r="R141"/>
  <c i="12" r="BK128"/>
  <c r="J128"/>
  <c r="J101"/>
  <c r="P143"/>
  <c r="P150"/>
  <c i="14" r="T143"/>
  <c r="T150"/>
  <c i="15" r="T128"/>
  <c r="T127"/>
  <c r="T126"/>
  <c i="16" r="R128"/>
  <c r="R127"/>
  <c r="R126"/>
  <c i="17" r="P132"/>
  <c r="P131"/>
  <c r="BK138"/>
  <c r="J138"/>
  <c r="J103"/>
  <c r="R150"/>
  <c r="R158"/>
  <c i="18" r="R133"/>
  <c r="R144"/>
  <c r="R150"/>
  <c r="T204"/>
  <c r="R214"/>
  <c r="R231"/>
  <c i="19" r="BK132"/>
  <c r="J132"/>
  <c r="J101"/>
  <c r="P132"/>
  <c r="BK147"/>
  <c r="J147"/>
  <c r="J102"/>
  <c r="BK150"/>
  <c r="J150"/>
  <c r="J103"/>
  <c r="BK153"/>
  <c r="J153"/>
  <c r="J104"/>
  <c r="BK164"/>
  <c r="J164"/>
  <c r="J105"/>
  <c r="BK179"/>
  <c r="J179"/>
  <c r="J106"/>
  <c r="BK207"/>
  <c r="J207"/>
  <c r="J107"/>
  <c i="20" r="R131"/>
  <c r="R135"/>
  <c r="T140"/>
  <c i="21" r="BK133"/>
  <c r="J133"/>
  <c r="J102"/>
  <c r="BK142"/>
  <c r="J142"/>
  <c r="J103"/>
  <c r="P153"/>
  <c r="R159"/>
  <c i="22" r="BK150"/>
  <c r="J150"/>
  <c r="J103"/>
  <c r="T158"/>
  <c r="R175"/>
  <c r="R183"/>
  <c r="T187"/>
  <c r="T191"/>
  <c r="R197"/>
  <c r="BK207"/>
  <c r="J207"/>
  <c r="J113"/>
  <c r="R218"/>
  <c r="P227"/>
  <c r="T237"/>
  <c r="T240"/>
  <c i="23" r="R128"/>
  <c r="BK133"/>
  <c r="J133"/>
  <c r="J103"/>
  <c i="24" r="BK143"/>
  <c r="J143"/>
  <c r="J102"/>
  <c r="BK152"/>
  <c r="BK162"/>
  <c r="J162"/>
  <c r="J106"/>
  <c r="BK178"/>
  <c r="J178"/>
  <c r="J107"/>
  <c r="P189"/>
  <c r="BK204"/>
  <c r="J204"/>
  <c r="J112"/>
  <c i="2" r="R150"/>
  <c r="R149"/>
  <c r="T160"/>
  <c r="P174"/>
  <c r="BK195"/>
  <c r="J195"/>
  <c r="J107"/>
  <c r="BK203"/>
  <c r="J203"/>
  <c r="J110"/>
  <c r="BK211"/>
  <c r="J211"/>
  <c r="J111"/>
  <c r="BK217"/>
  <c r="J217"/>
  <c r="J112"/>
  <c r="P220"/>
  <c r="P226"/>
  <c r="T244"/>
  <c r="BK254"/>
  <c r="J254"/>
  <c r="J116"/>
  <c r="R263"/>
  <c r="R273"/>
  <c r="BK276"/>
  <c r="J276"/>
  <c r="J119"/>
  <c r="P289"/>
  <c r="R301"/>
  <c r="R304"/>
  <c i="3" r="BK133"/>
  <c r="J133"/>
  <c r="J101"/>
  <c r="R140"/>
  <c r="R136"/>
  <c r="P154"/>
  <c r="R158"/>
  <c r="P173"/>
  <c i="4" r="BK133"/>
  <c r="J133"/>
  <c r="J101"/>
  <c r="T141"/>
  <c r="T136"/>
  <c r="R152"/>
  <c r="R156"/>
  <c i="5" r="R132"/>
  <c r="BK141"/>
  <c r="J141"/>
  <c r="J102"/>
  <c r="T150"/>
  <c r="T155"/>
  <c r="T161"/>
  <c r="P168"/>
  <c r="T174"/>
  <c i="6" r="P128"/>
  <c r="P127"/>
  <c i="1" r="AU103"/>
  <c i="6" r="P140"/>
  <c r="P148"/>
  <c i="7" r="BK129"/>
  <c r="J129"/>
  <c r="J101"/>
  <c r="R137"/>
  <c r="R154"/>
  <c i="8" r="BK128"/>
  <c r="BK127"/>
  <c r="J127"/>
  <c r="J100"/>
  <c r="R139"/>
  <c r="R143"/>
  <c i="9" r="R127"/>
  <c r="R126"/>
  <c r="T135"/>
  <c i="10" r="R126"/>
  <c r="R125"/>
  <c i="11" r="R128"/>
  <c r="R127"/>
  <c r="P138"/>
  <c r="BK141"/>
  <c r="J141"/>
  <c r="J103"/>
  <c i="12" r="P128"/>
  <c r="P127"/>
  <c i="1" r="AU109"/>
  <c i="12" r="BK143"/>
  <c r="J143"/>
  <c r="J102"/>
  <c r="BK150"/>
  <c r="J150"/>
  <c r="J103"/>
  <c i="14" r="T129"/>
  <c r="T128"/>
  <c r="R140"/>
  <c r="BK143"/>
  <c r="J143"/>
  <c r="J103"/>
  <c r="BK150"/>
  <c r="J150"/>
  <c r="J104"/>
  <c i="15" r="P128"/>
  <c r="P127"/>
  <c r="P126"/>
  <c i="1" r="AU113"/>
  <c i="16" r="BK128"/>
  <c r="BK127"/>
  <c r="BK126"/>
  <c r="J126"/>
  <c r="J100"/>
  <c i="17" r="T132"/>
  <c r="T131"/>
  <c r="T138"/>
  <c r="P150"/>
  <c r="P158"/>
  <c i="18" r="P133"/>
  <c r="P132"/>
  <c r="P144"/>
  <c r="T150"/>
  <c r="BK204"/>
  <c r="J204"/>
  <c r="J105"/>
  <c r="BK214"/>
  <c r="J214"/>
  <c r="J106"/>
  <c r="T231"/>
  <c i="19" r="T132"/>
  <c r="T147"/>
  <c r="R150"/>
  <c r="R153"/>
  <c r="T164"/>
  <c r="P179"/>
  <c r="R207"/>
  <c i="20" r="P131"/>
  <c r="P130"/>
  <c r="P129"/>
  <c i="1" r="AU119"/>
  <c i="20" r="BK135"/>
  <c r="J135"/>
  <c r="J103"/>
  <c r="R140"/>
  <c i="21" r="T133"/>
  <c r="T142"/>
  <c r="R153"/>
  <c r="P159"/>
  <c i="22" r="P143"/>
  <c r="T143"/>
  <c r="T150"/>
  <c r="P158"/>
  <c r="P175"/>
  <c r="T183"/>
  <c r="R187"/>
  <c r="P191"/>
  <c r="T197"/>
  <c r="T207"/>
  <c r="P218"/>
  <c r="T227"/>
  <c r="R237"/>
  <c r="R240"/>
  <c i="23" r="BK128"/>
  <c r="J128"/>
  <c r="J101"/>
  <c r="P133"/>
  <c i="24" r="R143"/>
  <c r="R152"/>
  <c r="R151"/>
  <c r="T162"/>
  <c r="T178"/>
  <c r="R189"/>
  <c r="BK196"/>
  <c r="J196"/>
  <c r="J110"/>
  <c r="T196"/>
  <c r="P201"/>
  <c r="T201"/>
  <c r="T204"/>
  <c r="BK214"/>
  <c r="J214"/>
  <c r="J114"/>
  <c r="R214"/>
  <c r="BK221"/>
  <c r="J221"/>
  <c r="J117"/>
  <c i="2" r="P150"/>
  <c r="P160"/>
  <c r="BK174"/>
  <c r="J174"/>
  <c r="J106"/>
  <c r="P195"/>
  <c r="R203"/>
  <c r="T211"/>
  <c r="T217"/>
  <c r="T220"/>
  <c r="R226"/>
  <c r="BK244"/>
  <c r="J244"/>
  <c r="J115"/>
  <c r="P254"/>
  <c r="BK263"/>
  <c r="J263"/>
  <c r="J117"/>
  <c r="P273"/>
  <c r="R276"/>
  <c r="R289"/>
  <c r="P301"/>
  <c r="BK304"/>
  <c r="J304"/>
  <c r="J122"/>
  <c i="3" r="R133"/>
  <c r="BK140"/>
  <c r="J140"/>
  <c r="J105"/>
  <c r="R154"/>
  <c r="R173"/>
  <c i="4" r="P133"/>
  <c r="R141"/>
  <c r="R136"/>
  <c r="T152"/>
  <c r="T156"/>
  <c i="5" r="T132"/>
  <c r="T141"/>
  <c r="P150"/>
  <c r="R155"/>
  <c r="BK161"/>
  <c r="J161"/>
  <c r="J105"/>
  <c r="T168"/>
  <c r="R174"/>
  <c i="6" r="T128"/>
  <c r="T127"/>
  <c r="R140"/>
  <c r="T148"/>
  <c i="7" r="T129"/>
  <c r="T137"/>
  <c r="BK154"/>
  <c r="J154"/>
  <c r="J104"/>
  <c i="8" r="T128"/>
  <c r="T127"/>
  <c r="T139"/>
  <c r="T143"/>
  <c i="9" r="BK127"/>
  <c r="J127"/>
  <c r="J101"/>
  <c r="BK135"/>
  <c r="J135"/>
  <c r="J102"/>
  <c i="10" r="BK126"/>
  <c r="J126"/>
  <c r="J101"/>
  <c i="11" r="T128"/>
  <c r="T127"/>
  <c r="T138"/>
  <c r="T141"/>
  <c i="12" r="T128"/>
  <c r="T127"/>
  <c r="R143"/>
  <c r="R150"/>
  <c i="14" r="BK129"/>
  <c r="BK128"/>
  <c r="J128"/>
  <c r="R129"/>
  <c r="P140"/>
  <c r="P143"/>
  <c r="R150"/>
  <c i="15" r="R128"/>
  <c r="R127"/>
  <c r="R126"/>
  <c i="16" r="P128"/>
  <c r="P127"/>
  <c r="P126"/>
  <c i="1" r="AU114"/>
  <c i="17" r="R132"/>
  <c r="R131"/>
  <c r="R130"/>
  <c r="P138"/>
  <c r="T150"/>
  <c r="T158"/>
  <c i="18" r="T133"/>
  <c r="T144"/>
  <c r="BK150"/>
  <c r="J150"/>
  <c r="J104"/>
  <c r="R204"/>
  <c r="T214"/>
  <c r="P231"/>
  <c i="19" r="R132"/>
  <c r="R147"/>
  <c r="P150"/>
  <c r="T153"/>
  <c r="R164"/>
  <c r="T179"/>
  <c r="T207"/>
  <c i="20" r="T131"/>
  <c r="T135"/>
  <c r="BK140"/>
  <c r="J140"/>
  <c r="J105"/>
  <c i="21" r="R133"/>
  <c r="R132"/>
  <c r="R131"/>
  <c r="P142"/>
  <c r="T153"/>
  <c r="T159"/>
  <c i="22" r="BK143"/>
  <c r="J143"/>
  <c r="J102"/>
  <c r="R143"/>
  <c r="P150"/>
  <c r="R150"/>
  <c r="BK158"/>
  <c r="J158"/>
  <c r="J104"/>
  <c r="BK175"/>
  <c r="J175"/>
  <c r="J105"/>
  <c r="P183"/>
  <c r="P187"/>
  <c r="R191"/>
  <c r="P197"/>
  <c r="R207"/>
  <c r="T218"/>
  <c r="R227"/>
  <c r="P237"/>
  <c r="P240"/>
  <c i="23" r="T128"/>
  <c r="T127"/>
  <c r="R133"/>
  <c i="24" r="T143"/>
  <c r="T152"/>
  <c r="T151"/>
  <c r="P162"/>
  <c r="P178"/>
  <c r="BK189"/>
  <c r="J189"/>
  <c r="J108"/>
  <c r="R196"/>
  <c r="BK201"/>
  <c r="J201"/>
  <c r="J111"/>
  <c r="R201"/>
  <c r="P204"/>
  <c r="P214"/>
  <c r="T214"/>
  <c r="P221"/>
  <c r="P218"/>
  <c r="R221"/>
  <c r="R218"/>
  <c r="T221"/>
  <c r="T218"/>
  <c i="2" r="BK309"/>
  <c r="J309"/>
  <c r="J124"/>
  <c i="4" r="BK139"/>
  <c r="J139"/>
  <c r="J104"/>
  <c i="13" r="BK126"/>
  <c r="J126"/>
  <c r="J101"/>
  <c i="21" r="BK164"/>
  <c r="J164"/>
  <c r="J107"/>
  <c i="22" r="BK205"/>
  <c r="J205"/>
  <c r="J112"/>
  <c i="3" r="BK137"/>
  <c r="J137"/>
  <c r="J103"/>
  <c i="4" r="BK166"/>
  <c r="J166"/>
  <c r="J108"/>
  <c i="7" r="BK152"/>
  <c r="J152"/>
  <c r="J103"/>
  <c i="17" r="BK148"/>
  <c r="J148"/>
  <c r="J104"/>
  <c i="21" r="BK151"/>
  <c r="J151"/>
  <c r="J104"/>
  <c i="24" r="BK194"/>
  <c r="J194"/>
  <c r="J109"/>
  <c i="2" r="BK200"/>
  <c r="J200"/>
  <c r="J108"/>
  <c i="4" r="BK137"/>
  <c r="J137"/>
  <c r="J103"/>
  <c i="20" r="BK138"/>
  <c r="J138"/>
  <c r="J104"/>
  <c i="22" r="BK180"/>
  <c r="J180"/>
  <c r="J106"/>
  <c i="23" r="BK131"/>
  <c r="J131"/>
  <c r="J102"/>
  <c i="24" r="BK212"/>
  <c r="J212"/>
  <c r="J113"/>
  <c r="BK219"/>
  <c r="J219"/>
  <c r="J116"/>
  <c r="E127"/>
  <c r="F138"/>
  <c r="BE144"/>
  <c r="BE146"/>
  <c r="BE147"/>
  <c r="BE149"/>
  <c r="BE157"/>
  <c r="BE164"/>
  <c r="BE170"/>
  <c r="BE182"/>
  <c r="BE183"/>
  <c r="BE191"/>
  <c r="BE198"/>
  <c r="BE199"/>
  <c r="BE205"/>
  <c r="BE206"/>
  <c r="BE207"/>
  <c r="BE209"/>
  <c r="BE211"/>
  <c r="BE213"/>
  <c r="BE225"/>
  <c r="J135"/>
  <c r="BE145"/>
  <c r="BE158"/>
  <c r="BE160"/>
  <c r="BE166"/>
  <c r="BE167"/>
  <c r="BE173"/>
  <c r="BE185"/>
  <c r="BE192"/>
  <c r="BE193"/>
  <c r="BE197"/>
  <c r="BE210"/>
  <c r="BE216"/>
  <c r="BE217"/>
  <c r="BE222"/>
  <c r="BE223"/>
  <c r="BE224"/>
  <c r="BE150"/>
  <c r="BE165"/>
  <c r="BE168"/>
  <c r="BE171"/>
  <c r="BE172"/>
  <c r="BE174"/>
  <c r="BE177"/>
  <c r="BE179"/>
  <c r="BE181"/>
  <c r="BE184"/>
  <c r="BE186"/>
  <c r="BE187"/>
  <c r="BE195"/>
  <c r="BE203"/>
  <c r="BE148"/>
  <c r="BE153"/>
  <c r="BE154"/>
  <c r="BE155"/>
  <c r="BE156"/>
  <c r="BE159"/>
  <c r="BE163"/>
  <c r="BE169"/>
  <c r="BE175"/>
  <c r="BE176"/>
  <c r="BE180"/>
  <c r="BE188"/>
  <c r="BE190"/>
  <c r="BE200"/>
  <c r="BE202"/>
  <c r="BE208"/>
  <c r="BE215"/>
  <c r="BE220"/>
  <c r="BE226"/>
  <c i="23" r="J95"/>
  <c r="E113"/>
  <c r="J121"/>
  <c r="J124"/>
  <c r="BE135"/>
  <c r="BE136"/>
  <c r="F95"/>
  <c r="F124"/>
  <c r="BE137"/>
  <c r="BE129"/>
  <c r="BE130"/>
  <c r="BE132"/>
  <c r="BE134"/>
  <c i="22" r="J135"/>
  <c r="F138"/>
  <c r="BE145"/>
  <c r="BE157"/>
  <c r="BE162"/>
  <c r="BE174"/>
  <c r="BE176"/>
  <c r="BE188"/>
  <c r="BE190"/>
  <c r="BE204"/>
  <c r="BE209"/>
  <c r="BE210"/>
  <c r="BE214"/>
  <c r="BE215"/>
  <c r="BE216"/>
  <c r="BE217"/>
  <c r="BE219"/>
  <c r="BE222"/>
  <c r="BE224"/>
  <c r="BE232"/>
  <c r="BE233"/>
  <c r="BE241"/>
  <c r="BE242"/>
  <c r="BE243"/>
  <c r="E85"/>
  <c r="BE147"/>
  <c r="BE152"/>
  <c r="BE160"/>
  <c r="BE161"/>
  <c r="BE167"/>
  <c r="BE168"/>
  <c r="BE169"/>
  <c r="BE171"/>
  <c r="BE177"/>
  <c r="BE178"/>
  <c r="BE179"/>
  <c r="BE186"/>
  <c r="BE193"/>
  <c r="BE201"/>
  <c r="BE202"/>
  <c r="BE206"/>
  <c r="BE221"/>
  <c r="BE225"/>
  <c r="BE226"/>
  <c r="BE228"/>
  <c r="BE229"/>
  <c r="BE230"/>
  <c r="BE146"/>
  <c r="BE148"/>
  <c r="BE149"/>
  <c r="BE155"/>
  <c r="BE159"/>
  <c r="BE165"/>
  <c r="BE172"/>
  <c r="BE185"/>
  <c r="BE192"/>
  <c r="BE198"/>
  <c r="BE199"/>
  <c r="BE200"/>
  <c r="BE208"/>
  <c r="BE231"/>
  <c r="BE235"/>
  <c r="BE236"/>
  <c r="BE239"/>
  <c r="BE144"/>
  <c r="BE151"/>
  <c r="BE153"/>
  <c r="BE154"/>
  <c r="BE156"/>
  <c r="BE163"/>
  <c r="BE164"/>
  <c r="BE166"/>
  <c r="BE170"/>
  <c r="BE173"/>
  <c r="BE181"/>
  <c r="BE184"/>
  <c r="BE189"/>
  <c r="BE194"/>
  <c r="BE195"/>
  <c r="BE196"/>
  <c r="BE203"/>
  <c r="BE211"/>
  <c r="BE212"/>
  <c r="BE213"/>
  <c r="BE220"/>
  <c r="BE223"/>
  <c r="BE234"/>
  <c r="BE238"/>
  <c i="21" r="E85"/>
  <c r="F128"/>
  <c r="BE134"/>
  <c r="BE135"/>
  <c r="BE136"/>
  <c r="BE137"/>
  <c r="BE141"/>
  <c r="BE152"/>
  <c r="BE154"/>
  <c r="BE157"/>
  <c r="BE158"/>
  <c r="BE139"/>
  <c r="BE143"/>
  <c r="BE145"/>
  <c r="BE163"/>
  <c r="BE165"/>
  <c r="J93"/>
  <c r="BE144"/>
  <c r="BE146"/>
  <c r="BE147"/>
  <c r="BE149"/>
  <c r="BE160"/>
  <c r="BE161"/>
  <c r="BE138"/>
  <c r="BE140"/>
  <c r="BE148"/>
  <c r="BE150"/>
  <c r="BE155"/>
  <c r="BE156"/>
  <c r="BE162"/>
  <c i="20" r="F96"/>
  <c r="E85"/>
  <c r="BE133"/>
  <c r="BE134"/>
  <c r="BE136"/>
  <c r="BE139"/>
  <c r="J123"/>
  <c r="BE132"/>
  <c r="BE141"/>
  <c r="BE137"/>
  <c r="BE142"/>
  <c i="19" r="F96"/>
  <c r="J125"/>
  <c r="J128"/>
  <c r="BE133"/>
  <c r="BE137"/>
  <c r="BE140"/>
  <c r="BE141"/>
  <c r="BE142"/>
  <c r="BE155"/>
  <c r="BE156"/>
  <c r="BE158"/>
  <c r="BE163"/>
  <c r="BE167"/>
  <c r="BE168"/>
  <c r="BE174"/>
  <c r="BE185"/>
  <c r="BE190"/>
  <c r="BE194"/>
  <c r="BE195"/>
  <c r="BE199"/>
  <c r="BE200"/>
  <c r="BE205"/>
  <c r="BE209"/>
  <c r="BE214"/>
  <c r="BE217"/>
  <c r="E85"/>
  <c r="F95"/>
  <c r="BE135"/>
  <c r="BE136"/>
  <c r="BE143"/>
  <c r="BE144"/>
  <c r="BE145"/>
  <c r="BE146"/>
  <c r="BE151"/>
  <c r="BE154"/>
  <c r="BE159"/>
  <c r="BE160"/>
  <c r="BE165"/>
  <c r="BE169"/>
  <c r="BE170"/>
  <c r="BE175"/>
  <c r="BE177"/>
  <c r="BE182"/>
  <c r="BE183"/>
  <c r="BE188"/>
  <c r="BE189"/>
  <c r="BE193"/>
  <c r="BE206"/>
  <c r="BE211"/>
  <c r="BE215"/>
  <c r="J95"/>
  <c r="BE134"/>
  <c r="BE138"/>
  <c r="BE152"/>
  <c r="BE157"/>
  <c r="BE162"/>
  <c r="BE166"/>
  <c r="BE176"/>
  <c r="BE178"/>
  <c r="BE180"/>
  <c r="BE187"/>
  <c r="BE196"/>
  <c r="BE201"/>
  <c r="BE202"/>
  <c r="BE203"/>
  <c r="BE212"/>
  <c r="BE213"/>
  <c r="BE216"/>
  <c r="BE139"/>
  <c r="BE148"/>
  <c r="BE149"/>
  <c r="BE161"/>
  <c r="BE171"/>
  <c r="BE172"/>
  <c r="BE173"/>
  <c r="BE181"/>
  <c r="BE184"/>
  <c r="BE186"/>
  <c r="BE191"/>
  <c r="BE192"/>
  <c r="BE197"/>
  <c r="BE198"/>
  <c r="BE204"/>
  <c r="BE208"/>
  <c r="BE210"/>
  <c i="17" r="BK130"/>
  <c r="J130"/>
  <c r="J100"/>
  <c i="18" r="F95"/>
  <c r="J127"/>
  <c r="BE135"/>
  <c r="BE137"/>
  <c r="BE138"/>
  <c r="BE139"/>
  <c r="BE140"/>
  <c r="BE141"/>
  <c r="BE145"/>
  <c r="BE152"/>
  <c r="BE158"/>
  <c r="BE160"/>
  <c r="BE162"/>
  <c r="BE167"/>
  <c r="BE168"/>
  <c r="BE171"/>
  <c r="BE172"/>
  <c r="BE173"/>
  <c r="BE175"/>
  <c r="BE187"/>
  <c r="BE188"/>
  <c r="BE198"/>
  <c r="BE202"/>
  <c r="BE217"/>
  <c r="BE218"/>
  <c r="BE224"/>
  <c r="BE230"/>
  <c r="BE239"/>
  <c r="BE247"/>
  <c r="BE250"/>
  <c i="17" r="J132"/>
  <c r="J102"/>
  <c i="18" r="E85"/>
  <c r="F96"/>
  <c r="J128"/>
  <c r="BE134"/>
  <c r="BE142"/>
  <c r="BE143"/>
  <c r="BE147"/>
  <c r="BE156"/>
  <c r="BE157"/>
  <c r="BE159"/>
  <c r="BE163"/>
  <c r="BE164"/>
  <c r="BE170"/>
  <c r="BE176"/>
  <c r="BE177"/>
  <c r="BE180"/>
  <c r="BE182"/>
  <c r="BE189"/>
  <c r="BE191"/>
  <c r="BE199"/>
  <c r="BE200"/>
  <c r="BE203"/>
  <c r="BE212"/>
  <c r="BE213"/>
  <c r="BE221"/>
  <c r="BE225"/>
  <c r="BE234"/>
  <c r="BE235"/>
  <c r="BE242"/>
  <c r="BE243"/>
  <c r="BE248"/>
  <c r="J93"/>
  <c r="BE136"/>
  <c r="BE148"/>
  <c r="BE149"/>
  <c r="BE151"/>
  <c r="BE154"/>
  <c r="BE174"/>
  <c r="BE183"/>
  <c r="BE185"/>
  <c r="BE192"/>
  <c r="BE193"/>
  <c r="BE197"/>
  <c r="BE201"/>
  <c r="BE207"/>
  <c r="BE208"/>
  <c r="BE209"/>
  <c r="BE210"/>
  <c r="BE215"/>
  <c r="BE220"/>
  <c r="BE226"/>
  <c r="BE236"/>
  <c r="BE240"/>
  <c r="BE241"/>
  <c r="BE245"/>
  <c r="BE146"/>
  <c r="BE153"/>
  <c r="BE155"/>
  <c r="BE161"/>
  <c r="BE165"/>
  <c r="BE166"/>
  <c r="BE169"/>
  <c r="BE178"/>
  <c r="BE179"/>
  <c r="BE181"/>
  <c r="BE184"/>
  <c r="BE186"/>
  <c r="BE190"/>
  <c r="BE194"/>
  <c r="BE195"/>
  <c r="BE196"/>
  <c r="BE205"/>
  <c r="BE206"/>
  <c r="BE211"/>
  <c r="BE216"/>
  <c r="BE219"/>
  <c r="BE222"/>
  <c r="BE223"/>
  <c r="BE227"/>
  <c r="BE228"/>
  <c r="BE229"/>
  <c r="BE232"/>
  <c r="BE233"/>
  <c r="BE237"/>
  <c r="BE238"/>
  <c r="BE244"/>
  <c r="BE246"/>
  <c r="BE249"/>
  <c r="BE251"/>
  <c r="BE252"/>
  <c r="BE253"/>
  <c i="16" r="J127"/>
  <c r="J101"/>
  <c i="17" r="E85"/>
  <c r="J93"/>
  <c r="F126"/>
  <c r="BE134"/>
  <c r="BE139"/>
  <c r="BE140"/>
  <c r="BE141"/>
  <c r="BE143"/>
  <c r="BE149"/>
  <c r="BE153"/>
  <c r="BE154"/>
  <c r="BE156"/>
  <c r="BE157"/>
  <c r="BE160"/>
  <c i="16" r="J128"/>
  <c r="J102"/>
  <c i="17" r="J96"/>
  <c r="BE133"/>
  <c r="J95"/>
  <c r="F127"/>
  <c r="BE135"/>
  <c r="BE136"/>
  <c r="BE144"/>
  <c r="BE146"/>
  <c r="BE147"/>
  <c r="BE152"/>
  <c r="BE155"/>
  <c r="BE137"/>
  <c r="BE142"/>
  <c r="BE145"/>
  <c r="BE151"/>
  <c r="BE159"/>
  <c i="16" r="F123"/>
  <c r="BE129"/>
  <c r="BE132"/>
  <c r="J93"/>
  <c r="BE131"/>
  <c r="BE135"/>
  <c r="BE136"/>
  <c r="BE138"/>
  <c r="E85"/>
  <c r="BE130"/>
  <c r="BE137"/>
  <c r="BE133"/>
  <c r="BE134"/>
  <c i="14" r="J100"/>
  <c r="J129"/>
  <c r="J101"/>
  <c i="15" r="J93"/>
  <c r="BE130"/>
  <c r="BE133"/>
  <c r="E112"/>
  <c r="BE136"/>
  <c r="BE137"/>
  <c r="BE138"/>
  <c r="BE129"/>
  <c r="BE134"/>
  <c r="F96"/>
  <c r="BE131"/>
  <c r="BE132"/>
  <c r="BE135"/>
  <c r="BE139"/>
  <c r="BE140"/>
  <c i="14" r="J93"/>
  <c r="F124"/>
  <c r="BE134"/>
  <c r="BE146"/>
  <c r="BE148"/>
  <c r="BE153"/>
  <c r="J95"/>
  <c r="J125"/>
  <c r="BE133"/>
  <c r="BE139"/>
  <c r="BE142"/>
  <c r="BE147"/>
  <c r="BE151"/>
  <c r="BE152"/>
  <c r="F96"/>
  <c r="E114"/>
  <c r="BE130"/>
  <c r="BE132"/>
  <c r="BE135"/>
  <c r="BE136"/>
  <c r="BE138"/>
  <c r="BE141"/>
  <c r="BE149"/>
  <c r="BE131"/>
  <c r="BE137"/>
  <c r="BE144"/>
  <c r="BE145"/>
  <c i="12" r="BK127"/>
  <c r="J127"/>
  <c r="J100"/>
  <c i="13" r="J95"/>
  <c r="J93"/>
  <c r="F96"/>
  <c r="J96"/>
  <c r="F121"/>
  <c r="E85"/>
  <c r="BE127"/>
  <c i="12" r="J95"/>
  <c r="BE133"/>
  <c r="BE134"/>
  <c r="BE146"/>
  <c r="E85"/>
  <c r="F95"/>
  <c r="BE131"/>
  <c r="BE132"/>
  <c r="BE136"/>
  <c r="BE140"/>
  <c r="J96"/>
  <c r="J121"/>
  <c r="BE129"/>
  <c r="BE130"/>
  <c r="BE135"/>
  <c r="BE139"/>
  <c r="BE147"/>
  <c r="BE148"/>
  <c r="BE153"/>
  <c r="F96"/>
  <c r="BE137"/>
  <c r="BE138"/>
  <c r="BE141"/>
  <c r="BE142"/>
  <c r="BE144"/>
  <c r="BE145"/>
  <c r="BE149"/>
  <c r="BE151"/>
  <c r="BE152"/>
  <c i="11" r="J95"/>
  <c r="F124"/>
  <c r="BE136"/>
  <c r="BE143"/>
  <c r="E85"/>
  <c r="F123"/>
  <c r="J124"/>
  <c r="BE129"/>
  <c r="BE135"/>
  <c r="BE140"/>
  <c r="BE142"/>
  <c r="BE131"/>
  <c r="BE132"/>
  <c r="BE133"/>
  <c r="BE139"/>
  <c r="BE144"/>
  <c r="J93"/>
  <c r="BE130"/>
  <c r="BE134"/>
  <c r="BE137"/>
  <c r="BE145"/>
  <c i="9" r="BK126"/>
  <c r="J126"/>
  <c i="10" r="F96"/>
  <c r="BE128"/>
  <c r="BE130"/>
  <c r="BE132"/>
  <c r="BE133"/>
  <c r="BE134"/>
  <c r="BE145"/>
  <c r="BE150"/>
  <c r="BE151"/>
  <c r="BE152"/>
  <c r="BE156"/>
  <c r="BE157"/>
  <c r="BE159"/>
  <c r="J95"/>
  <c r="E111"/>
  <c r="J119"/>
  <c r="BE129"/>
  <c r="BE131"/>
  <c r="BE136"/>
  <c r="BE137"/>
  <c r="BE142"/>
  <c r="BE148"/>
  <c r="BE153"/>
  <c r="BE155"/>
  <c r="BE164"/>
  <c r="J96"/>
  <c r="BE127"/>
  <c r="BE138"/>
  <c r="BE139"/>
  <c r="BE140"/>
  <c r="BE141"/>
  <c r="BE144"/>
  <c r="BE146"/>
  <c r="BE147"/>
  <c r="BE154"/>
  <c r="BE161"/>
  <c r="BE162"/>
  <c r="BE165"/>
  <c r="BE166"/>
  <c r="BE167"/>
  <c r="BE168"/>
  <c r="F95"/>
  <c r="BE135"/>
  <c r="BE143"/>
  <c r="BE149"/>
  <c r="BE158"/>
  <c r="BE160"/>
  <c r="BE163"/>
  <c i="8" r="J128"/>
  <c r="J101"/>
  <c i="9" r="F95"/>
  <c r="J120"/>
  <c r="F123"/>
  <c r="E85"/>
  <c r="BE133"/>
  <c r="BE134"/>
  <c r="BE138"/>
  <c r="J96"/>
  <c r="BE128"/>
  <c r="BE129"/>
  <c r="BE137"/>
  <c r="BE139"/>
  <c r="J95"/>
  <c r="BE130"/>
  <c r="BE131"/>
  <c r="BE132"/>
  <c r="BE136"/>
  <c i="8" r="J93"/>
  <c r="E113"/>
  <c r="J123"/>
  <c r="BE132"/>
  <c r="BE137"/>
  <c r="BE138"/>
  <c r="BE146"/>
  <c i="7" r="BK128"/>
  <c r="J128"/>
  <c i="8" r="F95"/>
  <c r="J96"/>
  <c r="BE130"/>
  <c r="BE131"/>
  <c r="BE140"/>
  <c r="BE141"/>
  <c r="F96"/>
  <c r="BE129"/>
  <c r="BE133"/>
  <c r="BE142"/>
  <c r="BE145"/>
  <c r="BE147"/>
  <c r="BE134"/>
  <c r="BE135"/>
  <c r="BE136"/>
  <c r="BE144"/>
  <c i="6" r="BK127"/>
  <c r="J127"/>
  <c r="J100"/>
  <c i="7" r="E85"/>
  <c r="F95"/>
  <c r="J96"/>
  <c r="J122"/>
  <c r="F125"/>
  <c r="BE131"/>
  <c r="BE132"/>
  <c r="BE135"/>
  <c r="BE136"/>
  <c r="BE139"/>
  <c r="BE140"/>
  <c r="BE142"/>
  <c r="BE146"/>
  <c r="BE148"/>
  <c r="BE150"/>
  <c r="BE151"/>
  <c r="BE157"/>
  <c r="BE158"/>
  <c r="J95"/>
  <c r="BE134"/>
  <c r="BE144"/>
  <c r="BE145"/>
  <c r="BE153"/>
  <c r="BE155"/>
  <c r="BE130"/>
  <c r="BE133"/>
  <c r="BE138"/>
  <c r="BE141"/>
  <c r="BE143"/>
  <c r="BE147"/>
  <c r="BE149"/>
  <c r="BE156"/>
  <c i="6" r="E85"/>
  <c r="F96"/>
  <c r="J121"/>
  <c r="J123"/>
  <c r="BE129"/>
  <c r="BE132"/>
  <c r="BE135"/>
  <c r="BE139"/>
  <c r="F95"/>
  <c r="BE134"/>
  <c r="BE141"/>
  <c r="BE145"/>
  <c r="BE146"/>
  <c r="BE150"/>
  <c r="BE152"/>
  <c r="J124"/>
  <c r="BE142"/>
  <c r="BE144"/>
  <c r="BE147"/>
  <c r="BE130"/>
  <c r="BE131"/>
  <c r="BE133"/>
  <c r="BE136"/>
  <c r="BE137"/>
  <c r="BE138"/>
  <c r="BE143"/>
  <c r="BE149"/>
  <c r="BE151"/>
  <c i="5" r="F95"/>
  <c r="J96"/>
  <c r="J127"/>
  <c r="BE133"/>
  <c r="BE134"/>
  <c r="BE135"/>
  <c r="BE136"/>
  <c r="BE139"/>
  <c r="BE144"/>
  <c r="BE147"/>
  <c r="BE153"/>
  <c r="BE156"/>
  <c r="BE157"/>
  <c r="BE169"/>
  <c r="BE172"/>
  <c r="BE173"/>
  <c r="BE176"/>
  <c r="F96"/>
  <c r="BE137"/>
  <c r="BE142"/>
  <c r="BE143"/>
  <c r="BE148"/>
  <c r="BE151"/>
  <c r="BE152"/>
  <c r="BE158"/>
  <c r="BE159"/>
  <c r="BE164"/>
  <c r="BE166"/>
  <c r="BE167"/>
  <c r="BE170"/>
  <c r="BE171"/>
  <c r="BE177"/>
  <c r="BE178"/>
  <c r="BE179"/>
  <c r="BE180"/>
  <c r="BE181"/>
  <c r="BE182"/>
  <c r="E85"/>
  <c r="J93"/>
  <c r="BE138"/>
  <c r="BE140"/>
  <c r="BE145"/>
  <c r="BE146"/>
  <c r="BE149"/>
  <c r="BE154"/>
  <c r="BE160"/>
  <c r="BE162"/>
  <c r="BE163"/>
  <c r="BE165"/>
  <c r="BE175"/>
  <c i="4" r="J93"/>
  <c r="F129"/>
  <c r="BE138"/>
  <c r="BE140"/>
  <c r="BE146"/>
  <c r="BE157"/>
  <c r="BE158"/>
  <c r="BE159"/>
  <c r="BE162"/>
  <c r="BE165"/>
  <c r="BE143"/>
  <c r="BE149"/>
  <c r="BE161"/>
  <c r="BE163"/>
  <c r="E85"/>
  <c r="BE142"/>
  <c r="BE144"/>
  <c r="BE145"/>
  <c r="BE147"/>
  <c r="BE148"/>
  <c r="BE151"/>
  <c r="BE164"/>
  <c r="BE134"/>
  <c r="BE135"/>
  <c r="BE150"/>
  <c r="BE153"/>
  <c r="BE154"/>
  <c r="BE155"/>
  <c r="BE160"/>
  <c r="BE167"/>
  <c i="3" r="J126"/>
  <c r="F129"/>
  <c r="BE141"/>
  <c r="BE144"/>
  <c r="BE145"/>
  <c r="BE146"/>
  <c r="BE150"/>
  <c r="BE151"/>
  <c r="BE152"/>
  <c r="BE153"/>
  <c r="BE156"/>
  <c r="BE159"/>
  <c r="BE165"/>
  <c r="BE168"/>
  <c r="BE171"/>
  <c r="BE134"/>
  <c r="BE142"/>
  <c r="BE143"/>
  <c r="BE157"/>
  <c r="BE163"/>
  <c r="BE164"/>
  <c r="BE170"/>
  <c r="BE174"/>
  <c r="BE176"/>
  <c r="BE135"/>
  <c r="BE138"/>
  <c r="BE147"/>
  <c r="BE148"/>
  <c r="BE149"/>
  <c r="BE155"/>
  <c r="BE160"/>
  <c r="BE161"/>
  <c r="BE162"/>
  <c r="BE166"/>
  <c r="BE172"/>
  <c r="BE175"/>
  <c r="E85"/>
  <c r="BE167"/>
  <c r="BE169"/>
  <c r="BE177"/>
  <c i="2" r="E134"/>
  <c r="BE152"/>
  <c r="BE154"/>
  <c r="BE158"/>
  <c r="BE161"/>
  <c r="BE166"/>
  <c r="BE171"/>
  <c r="BE172"/>
  <c r="BE186"/>
  <c r="BE190"/>
  <c r="BE192"/>
  <c r="BE204"/>
  <c r="BE207"/>
  <c r="BE221"/>
  <c r="BE222"/>
  <c r="BE227"/>
  <c r="BE228"/>
  <c r="BE229"/>
  <c r="BE230"/>
  <c r="BE234"/>
  <c r="BE237"/>
  <c r="BE242"/>
  <c r="BE243"/>
  <c r="BE249"/>
  <c r="BE252"/>
  <c r="BE256"/>
  <c r="BE260"/>
  <c r="BE261"/>
  <c r="BE272"/>
  <c r="BE282"/>
  <c r="BE285"/>
  <c r="BE175"/>
  <c r="BE176"/>
  <c r="BE179"/>
  <c r="BE180"/>
  <c r="BE183"/>
  <c r="BE187"/>
  <c r="BE188"/>
  <c r="BE191"/>
  <c r="BE198"/>
  <c r="BE208"/>
  <c r="BE215"/>
  <c r="BE218"/>
  <c r="BE223"/>
  <c r="BE233"/>
  <c r="BE235"/>
  <c r="BE236"/>
  <c r="BE239"/>
  <c r="BE241"/>
  <c r="BE257"/>
  <c r="BE258"/>
  <c r="BE270"/>
  <c r="BE271"/>
  <c r="BE275"/>
  <c r="BE292"/>
  <c r="BE294"/>
  <c r="BE299"/>
  <c r="J93"/>
  <c r="F96"/>
  <c r="BE151"/>
  <c r="BE153"/>
  <c r="BE156"/>
  <c r="BE163"/>
  <c r="BE164"/>
  <c r="BE167"/>
  <c r="BE169"/>
  <c r="BE181"/>
  <c r="BE184"/>
  <c r="BE194"/>
  <c r="BE196"/>
  <c r="BE197"/>
  <c r="BE205"/>
  <c r="BE206"/>
  <c r="BE240"/>
  <c r="BE246"/>
  <c r="BE247"/>
  <c r="BE248"/>
  <c r="BE250"/>
  <c r="BE251"/>
  <c r="BE255"/>
  <c r="BE259"/>
  <c r="BE264"/>
  <c r="BE268"/>
  <c r="BE277"/>
  <c r="BE281"/>
  <c r="BE286"/>
  <c r="BE287"/>
  <c r="BE288"/>
  <c r="BE296"/>
  <c r="BE297"/>
  <c r="BE300"/>
  <c r="BE303"/>
  <c r="BE155"/>
  <c r="BE157"/>
  <c r="BE162"/>
  <c r="BE165"/>
  <c r="BE168"/>
  <c r="BE170"/>
  <c r="BE177"/>
  <c r="BE178"/>
  <c r="BE182"/>
  <c r="BE185"/>
  <c r="BE189"/>
  <c r="BE193"/>
  <c r="BE199"/>
  <c r="BE201"/>
  <c r="BE209"/>
  <c r="BE210"/>
  <c r="BE212"/>
  <c r="BE213"/>
  <c r="BE214"/>
  <c r="BE216"/>
  <c r="BE219"/>
  <c r="BE224"/>
  <c r="BE225"/>
  <c r="BE231"/>
  <c r="BE232"/>
  <c r="BE238"/>
  <c r="BE245"/>
  <c r="BE253"/>
  <c r="BE262"/>
  <c r="BE265"/>
  <c r="BE266"/>
  <c r="BE267"/>
  <c r="BE269"/>
  <c r="BE274"/>
  <c r="BE278"/>
  <c r="BE279"/>
  <c r="BE280"/>
  <c r="BE283"/>
  <c r="BE284"/>
  <c r="BE290"/>
  <c r="BE291"/>
  <c r="BE293"/>
  <c r="BE295"/>
  <c r="BE298"/>
  <c r="BE302"/>
  <c r="BE305"/>
  <c r="BE306"/>
  <c r="BE307"/>
  <c r="BE310"/>
  <c r="F38"/>
  <c i="1" r="BA97"/>
  <c i="3" r="F38"/>
  <c i="1" r="BA99"/>
  <c i="3" r="F41"/>
  <c i="1" r="BD99"/>
  <c i="5" r="F40"/>
  <c i="1" r="BC102"/>
  <c i="5" r="J38"/>
  <c i="1" r="AW102"/>
  <c i="6" r="F41"/>
  <c i="1" r="BD103"/>
  <c i="7" r="F40"/>
  <c i="1" r="BC104"/>
  <c i="7" r="J38"/>
  <c i="1" r="AW104"/>
  <c i="8" r="F39"/>
  <c i="1" r="BB105"/>
  <c i="9" r="F39"/>
  <c i="1" r="BB106"/>
  <c i="10" r="F39"/>
  <c i="1" r="BB107"/>
  <c i="10" r="F38"/>
  <c i="1" r="BA107"/>
  <c i="11" r="J38"/>
  <c i="1" r="AW108"/>
  <c i="12" r="F40"/>
  <c i="1" r="BC109"/>
  <c i="13" r="J38"/>
  <c i="1" r="AW110"/>
  <c i="14" r="J38"/>
  <c i="1" r="AW111"/>
  <c i="15" r="F40"/>
  <c i="1" r="BC113"/>
  <c i="15" r="F41"/>
  <c i="1" r="BD113"/>
  <c i="16" r="J38"/>
  <c i="1" r="AW114"/>
  <c i="17" r="J38"/>
  <c i="1" r="AW115"/>
  <c i="16" r="J34"/>
  <c i="18" r="J38"/>
  <c i="1" r="AW116"/>
  <c i="19" r="F40"/>
  <c i="1" r="BC117"/>
  <c i="19" r="F38"/>
  <c i="1" r="BA117"/>
  <c i="21" r="F40"/>
  <c i="1" r="BC120"/>
  <c i="22" r="F40"/>
  <c i="1" r="BC122"/>
  <c i="22" r="F41"/>
  <c i="1" r="BD122"/>
  <c i="24" r="F38"/>
  <c i="1" r="BA124"/>
  <c i="2" r="F39"/>
  <c i="1" r="BB97"/>
  <c i="2" r="J38"/>
  <c i="1" r="AW97"/>
  <c i="3" r="F40"/>
  <c i="1" r="BC99"/>
  <c i="4" r="F38"/>
  <c i="1" r="BA100"/>
  <c i="5" r="F39"/>
  <c i="1" r="BB102"/>
  <c i="6" r="J38"/>
  <c i="1" r="AW103"/>
  <c i="6" r="F38"/>
  <c i="1" r="BA103"/>
  <c i="7" r="F39"/>
  <c i="1" r="BB104"/>
  <c i="8" r="J38"/>
  <c i="1" r="AW105"/>
  <c i="9" r="F38"/>
  <c i="1" r="BA106"/>
  <c i="9" r="F40"/>
  <c i="1" r="BC106"/>
  <c i="9" r="J34"/>
  <c i="10" r="F40"/>
  <c i="1" r="BC107"/>
  <c i="11" r="F39"/>
  <c i="1" r="BB108"/>
  <c i="12" r="J38"/>
  <c i="1" r="AW109"/>
  <c i="13" r="J37"/>
  <c i="1" r="AV110"/>
  <c i="14" r="F40"/>
  <c i="1" r="BC111"/>
  <c i="14" r="F39"/>
  <c i="1" r="BB111"/>
  <c i="15" r="F38"/>
  <c i="1" r="BA113"/>
  <c i="16" r="F39"/>
  <c i="1" r="BB114"/>
  <c i="17" r="F40"/>
  <c i="1" r="BC115"/>
  <c i="18" r="F38"/>
  <c i="1" r="BA116"/>
  <c i="19" r="F39"/>
  <c i="1" r="BB117"/>
  <c i="19" r="J38"/>
  <c i="1" r="AW117"/>
  <c i="21" r="F41"/>
  <c i="1" r="BD120"/>
  <c i="22" r="F38"/>
  <c i="1" r="BA122"/>
  <c i="23" r="F38"/>
  <c i="1" r="BA123"/>
  <c i="23" r="F39"/>
  <c i="1" r="BB123"/>
  <c i="24" r="F41"/>
  <c i="1" r="BD124"/>
  <c i="2" r="F40"/>
  <c i="1" r="BC97"/>
  <c i="3" r="F39"/>
  <c i="1" r="BB99"/>
  <c i="4" r="J38"/>
  <c i="1" r="AW100"/>
  <c i="4" r="F39"/>
  <c i="1" r="BB100"/>
  <c i="5" r="F41"/>
  <c i="1" r="BD102"/>
  <c i="6" r="F39"/>
  <c i="1" r="BB103"/>
  <c i="7" r="F41"/>
  <c i="1" r="BD104"/>
  <c i="8" r="F38"/>
  <c i="1" r="BA105"/>
  <c i="7" r="J34"/>
  <c i="8" r="J34"/>
  <c i="9" r="J38"/>
  <c i="1" r="AW106"/>
  <c i="10" r="J38"/>
  <c i="1" r="AW107"/>
  <c i="11" r="F38"/>
  <c i="1" r="BA108"/>
  <c i="11" r="F41"/>
  <c i="1" r="BD108"/>
  <c i="12" r="F41"/>
  <c i="1" r="BD109"/>
  <c i="14" r="F41"/>
  <c i="1" r="BD111"/>
  <c i="15" r="J38"/>
  <c i="1" r="AW113"/>
  <c i="16" r="F41"/>
  <c i="1" r="BD114"/>
  <c i="17" r="F39"/>
  <c i="1" r="BB115"/>
  <c i="17" r="F38"/>
  <c i="1" r="BA115"/>
  <c i="18" r="F40"/>
  <c i="1" r="BC116"/>
  <c i="18" r="F41"/>
  <c i="1" r="BD116"/>
  <c i="20" r="F40"/>
  <c i="1" r="BC119"/>
  <c i="20" r="F39"/>
  <c i="1" r="BB119"/>
  <c i="20" r="J38"/>
  <c i="1" r="AW119"/>
  <c i="21" r="F38"/>
  <c i="1" r="BA120"/>
  <c i="21" r="F39"/>
  <c i="1" r="BB120"/>
  <c i="22" r="J38"/>
  <c i="1" r="AW122"/>
  <c i="23" r="F40"/>
  <c i="1" r="BC123"/>
  <c i="23" r="F41"/>
  <c i="1" r="BD123"/>
  <c i="24" r="F40"/>
  <c i="1" r="BC124"/>
  <c i="24" r="F39"/>
  <c i="1" r="BB124"/>
  <c i="14" r="J34"/>
  <c i="2" r="F41"/>
  <c i="1" r="BD97"/>
  <c r="AS96"/>
  <c r="AS95"/>
  <c r="AS94"/>
  <c i="3" r="J38"/>
  <c i="1" r="AW99"/>
  <c i="4" r="F40"/>
  <c i="1" r="BC100"/>
  <c i="4" r="F41"/>
  <c i="1" r="BD100"/>
  <c i="5" r="F38"/>
  <c i="1" r="BA102"/>
  <c i="6" r="F40"/>
  <c i="1" r="BC103"/>
  <c i="7" r="F38"/>
  <c i="1" r="BA104"/>
  <c i="8" r="F41"/>
  <c i="1" r="BD105"/>
  <c i="8" r="F40"/>
  <c i="1" r="BC105"/>
  <c i="9" r="F41"/>
  <c i="1" r="BD106"/>
  <c i="10" r="F41"/>
  <c i="1" r="BD107"/>
  <c i="11" r="F40"/>
  <c i="1" r="BC108"/>
  <c i="12" r="F39"/>
  <c i="1" r="BB109"/>
  <c i="12" r="F38"/>
  <c i="1" r="BA109"/>
  <c i="14" r="F38"/>
  <c i="1" r="BA111"/>
  <c i="15" r="F39"/>
  <c i="1" r="BB113"/>
  <c i="16" r="F38"/>
  <c i="1" r="BA114"/>
  <c i="16" r="F40"/>
  <c i="1" r="BC114"/>
  <c i="17" r="F41"/>
  <c i="1" r="BD115"/>
  <c i="18" r="F39"/>
  <c i="1" r="BB116"/>
  <c i="19" r="F41"/>
  <c i="1" r="BD117"/>
  <c i="20" r="F38"/>
  <c i="1" r="BA119"/>
  <c i="20" r="F41"/>
  <c i="1" r="BD119"/>
  <c i="21" r="J38"/>
  <c i="1" r="AW120"/>
  <c i="22" r="F39"/>
  <c i="1" r="BB122"/>
  <c i="23" r="J38"/>
  <c i="1" r="AW123"/>
  <c i="24" r="J38"/>
  <c i="1" r="AW124"/>
  <c i="22" l="1" r="P182"/>
  <c i="19" r="R131"/>
  <c i="4" r="P132"/>
  <c i="1" r="AU100"/>
  <c i="22" r="T142"/>
  <c i="19" r="T131"/>
  <c i="20" r="R130"/>
  <c r="R129"/>
  <c i="11" r="P127"/>
  <c i="1" r="AU108"/>
  <c i="9" r="P126"/>
  <c i="1" r="AU106"/>
  <c i="23" r="P127"/>
  <c i="1" r="AU123"/>
  <c i="21" r="P132"/>
  <c r="P131"/>
  <c i="1" r="AU120"/>
  <c i="5" r="P131"/>
  <c i="1" r="AU102"/>
  <c i="2" r="P202"/>
  <c i="24" r="T141"/>
  <c i="22" r="R142"/>
  <c i="20" r="T130"/>
  <c r="T129"/>
  <c i="14" r="R128"/>
  <c i="7" r="T128"/>
  <c i="2" r="P149"/>
  <c r="P148"/>
  <c i="1" r="AU97"/>
  <c i="22" r="T182"/>
  <c i="17" r="P130"/>
  <c i="1" r="AU115"/>
  <c i="6" r="R127"/>
  <c i="8" r="R127"/>
  <c i="7" r="P128"/>
  <c i="1" r="AU104"/>
  <c i="4" r="R132"/>
  <c i="3" r="T132"/>
  <c r="R132"/>
  <c i="22" r="P142"/>
  <c r="P141"/>
  <c i="1" r="AU122"/>
  <c i="5" r="R131"/>
  <c i="24" r="BK151"/>
  <c r="J151"/>
  <c r="J103"/>
  <c i="18" r="R132"/>
  <c r="R131"/>
  <c i="3" r="P132"/>
  <c i="1" r="AU99"/>
  <c i="2" r="T149"/>
  <c i="24" r="P151"/>
  <c i="14" r="P128"/>
  <c i="1" r="AU111"/>
  <c i="18" r="T132"/>
  <c r="T131"/>
  <c i="5" r="T131"/>
  <c i="2" r="R202"/>
  <c r="R148"/>
  <c i="24" r="R141"/>
  <c i="21" r="T132"/>
  <c r="T131"/>
  <c i="18" r="P131"/>
  <c i="1" r="AU116"/>
  <c i="17" r="T130"/>
  <c i="23" r="R127"/>
  <c i="22" r="R182"/>
  <c i="19" r="P131"/>
  <c i="1" r="AU117"/>
  <c i="7" r="R128"/>
  <c i="4" r="T132"/>
  <c i="2" r="T202"/>
  <c i="24" r="P141"/>
  <c i="1" r="AU124"/>
  <c i="12" r="R127"/>
  <c i="9" r="T126"/>
  <c i="1" r="AG111"/>
  <c i="5" r="BK131"/>
  <c r="J131"/>
  <c i="15" r="BK127"/>
  <c r="J127"/>
  <c r="J101"/>
  <c i="21" r="BK132"/>
  <c r="J132"/>
  <c r="J101"/>
  <c i="10" r="BK125"/>
  <c r="J125"/>
  <c r="J100"/>
  <c i="13" r="BK125"/>
  <c r="J125"/>
  <c r="J100"/>
  <c i="22" r="BK142"/>
  <c r="J142"/>
  <c r="J101"/>
  <c i="24" r="J152"/>
  <c r="J104"/>
  <c i="2" r="BK202"/>
  <c r="J202"/>
  <c r="J109"/>
  <c i="3" r="BK136"/>
  <c r="J136"/>
  <c r="J102"/>
  <c i="4" r="BK136"/>
  <c r="J136"/>
  <c r="J102"/>
  <c i="18" r="BK132"/>
  <c r="J132"/>
  <c r="J101"/>
  <c i="19" r="BK131"/>
  <c r="J131"/>
  <c r="J100"/>
  <c i="20" r="BK130"/>
  <c r="J130"/>
  <c r="J101"/>
  <c i="22" r="BK182"/>
  <c r="J182"/>
  <c r="J107"/>
  <c i="2" r="BK149"/>
  <c r="J149"/>
  <c r="J101"/>
  <c r="BK308"/>
  <c r="J308"/>
  <c r="J123"/>
  <c i="3" r="BK132"/>
  <c r="J132"/>
  <c i="11" r="BK127"/>
  <c r="J127"/>
  <c i="23" r="BK127"/>
  <c r="J127"/>
  <c r="J100"/>
  <c i="24" r="BK218"/>
  <c r="J218"/>
  <c r="J115"/>
  <c i="1" r="AG114"/>
  <c r="AG106"/>
  <c i="9" r="J100"/>
  <c i="1" r="AG105"/>
  <c r="AG104"/>
  <c i="7" r="J100"/>
  <c i="2" r="F37"/>
  <c i="1" r="AZ97"/>
  <c i="6" r="J34"/>
  <c i="1" r="AG103"/>
  <c i="7" r="F37"/>
  <c i="1" r="AZ104"/>
  <c i="9" r="F37"/>
  <c i="1" r="AZ106"/>
  <c i="11" r="F37"/>
  <c i="1" r="AZ108"/>
  <c i="12" r="J37"/>
  <c i="1" r="AV109"/>
  <c r="AT109"/>
  <c r="BA101"/>
  <c r="AW101"/>
  <c r="BB101"/>
  <c r="AX101"/>
  <c r="BA112"/>
  <c r="AW112"/>
  <c r="BC112"/>
  <c r="AY112"/>
  <c i="16" r="J37"/>
  <c i="1" r="AV114"/>
  <c r="AT114"/>
  <c r="AN114"/>
  <c i="18" r="F37"/>
  <c i="1" r="AZ116"/>
  <c r="BD118"/>
  <c r="BB118"/>
  <c r="AX118"/>
  <c i="22" r="J37"/>
  <c i="1" r="AV122"/>
  <c r="AT122"/>
  <c i="3" r="F37"/>
  <c i="1" r="AZ99"/>
  <c r="BA98"/>
  <c r="AW98"/>
  <c r="BB98"/>
  <c r="AX98"/>
  <c r="BC98"/>
  <c r="AY98"/>
  <c i="4" r="J37"/>
  <c i="1" r="AV100"/>
  <c r="AT100"/>
  <c i="5" r="J37"/>
  <c i="1" r="AV102"/>
  <c r="AT102"/>
  <c i="6" r="F37"/>
  <c i="1" r="AZ103"/>
  <c i="8" r="J37"/>
  <c i="1" r="AV105"/>
  <c r="AT105"/>
  <c r="AN105"/>
  <c i="10" r="F37"/>
  <c i="1" r="AZ107"/>
  <c i="12" r="J34"/>
  <c i="1" r="AG109"/>
  <c i="13" r="F37"/>
  <c i="1" r="AZ110"/>
  <c i="14" r="F37"/>
  <c i="1" r="AZ111"/>
  <c i="15" r="F37"/>
  <c i="1" r="AZ113"/>
  <c i="16" r="F37"/>
  <c i="1" r="AZ114"/>
  <c i="17" r="J34"/>
  <c i="1" r="AG115"/>
  <c i="18" r="J37"/>
  <c i="1" r="AV116"/>
  <c r="AT116"/>
  <c r="BA118"/>
  <c r="AW118"/>
  <c i="21" r="J37"/>
  <c i="1" r="AV120"/>
  <c r="AT120"/>
  <c i="23" r="J37"/>
  <c i="1" r="AV123"/>
  <c r="AT123"/>
  <c r="BA121"/>
  <c r="AW121"/>
  <c i="24" r="F37"/>
  <c i="1" r="AZ124"/>
  <c i="11" r="J34"/>
  <c i="1" r="AG108"/>
  <c i="2" r="J37"/>
  <c i="1" r="AV97"/>
  <c r="AT97"/>
  <c i="7" r="J37"/>
  <c i="1" r="AV104"/>
  <c r="AT104"/>
  <c r="AN104"/>
  <c i="9" r="J37"/>
  <c i="1" r="AV106"/>
  <c r="AT106"/>
  <c r="AN106"/>
  <c i="11" r="J37"/>
  <c i="1" r="AV108"/>
  <c r="AT108"/>
  <c r="AN108"/>
  <c i="12" r="F37"/>
  <c i="1" r="AZ109"/>
  <c i="14" r="J37"/>
  <c i="1" r="AV111"/>
  <c r="AT111"/>
  <c r="AN111"/>
  <c r="BB112"/>
  <c r="AX112"/>
  <c i="17" r="F37"/>
  <c i="1" r="AZ115"/>
  <c i="19" r="F37"/>
  <c i="1" r="AZ117"/>
  <c i="20" r="F37"/>
  <c i="1" r="AZ119"/>
  <c i="21" r="F37"/>
  <c i="1" r="AZ120"/>
  <c i="23" r="F37"/>
  <c i="1" r="AZ123"/>
  <c r="BD121"/>
  <c r="BB121"/>
  <c r="AX121"/>
  <c i="24" r="J37"/>
  <c i="1" r="AV124"/>
  <c r="AT124"/>
  <c r="AU118"/>
  <c i="5" r="J34"/>
  <c i="1" r="AG102"/>
  <c i="3" r="J34"/>
  <c i="1" r="AG99"/>
  <c r="AU112"/>
  <c i="3" r="J37"/>
  <c i="1" r="AV99"/>
  <c r="AT99"/>
  <c r="AN99"/>
  <c r="BD98"/>
  <c i="4" r="F37"/>
  <c i="1" r="AZ100"/>
  <c i="5" r="F37"/>
  <c i="1" r="AZ102"/>
  <c i="6" r="J37"/>
  <c i="1" r="AV103"/>
  <c r="AT103"/>
  <c i="8" r="F37"/>
  <c i="1" r="AZ105"/>
  <c i="10" r="J37"/>
  <c i="1" r="AV107"/>
  <c r="AT107"/>
  <c r="AT110"/>
  <c r="BC101"/>
  <c r="AY101"/>
  <c r="BD101"/>
  <c i="15" r="J37"/>
  <c i="1" r="AV113"/>
  <c r="AT113"/>
  <c r="BD112"/>
  <c i="17" r="J37"/>
  <c i="1" r="AV115"/>
  <c r="AT115"/>
  <c i="19" r="J37"/>
  <c i="1" r="AV117"/>
  <c r="AT117"/>
  <c i="20" r="J37"/>
  <c i="1" r="AV119"/>
  <c r="AT119"/>
  <c r="BC118"/>
  <c r="AY118"/>
  <c i="22" r="F37"/>
  <c i="1" r="AZ122"/>
  <c r="BC121"/>
  <c r="AY121"/>
  <c i="2" l="1" r="T148"/>
  <c i="22" r="T141"/>
  <c r="R141"/>
  <c i="4" r="BK132"/>
  <c r="J132"/>
  <c r="J100"/>
  <c i="24" r="BK141"/>
  <c r="J141"/>
  <c r="J100"/>
  <c i="5" r="J100"/>
  <c i="21" r="BK131"/>
  <c r="J131"/>
  <c i="20" r="BK129"/>
  <c r="J129"/>
  <c r="J100"/>
  <c i="11" r="J100"/>
  <c i="3" r="J100"/>
  <c i="2" r="BK148"/>
  <c r="J148"/>
  <c r="J100"/>
  <c i="15" r="BK126"/>
  <c r="J126"/>
  <c i="18" r="BK131"/>
  <c r="J131"/>
  <c r="J100"/>
  <c i="22" r="BK141"/>
  <c r="J141"/>
  <c i="1" r="AN115"/>
  <c i="17" r="J43"/>
  <c i="16" r="J43"/>
  <c i="14" r="J43"/>
  <c i="1" r="AN109"/>
  <c i="12" r="J43"/>
  <c i="11" r="J43"/>
  <c i="9" r="J43"/>
  <c i="8" r="J43"/>
  <c i="1" r="AN103"/>
  <c i="7" r="J43"/>
  <c i="6" r="J43"/>
  <c i="5" r="J43"/>
  <c i="3" r="J43"/>
  <c i="1" r="AN102"/>
  <c r="AU121"/>
  <c i="10" r="J34"/>
  <c i="1" r="AG107"/>
  <c i="21" r="J34"/>
  <c i="1" r="AG120"/>
  <c i="23" r="J34"/>
  <c i="1" r="AG123"/>
  <c r="AZ98"/>
  <c r="AV98"/>
  <c r="AT98"/>
  <c r="BD96"/>
  <c r="AZ118"/>
  <c r="AV118"/>
  <c r="AT118"/>
  <c r="AU101"/>
  <c r="BA96"/>
  <c r="AZ121"/>
  <c r="AV121"/>
  <c r="AT121"/>
  <c r="AU98"/>
  <c i="22" r="J34"/>
  <c i="1" r="AG122"/>
  <c r="AZ112"/>
  <c r="AV112"/>
  <c r="AT112"/>
  <c r="BB96"/>
  <c r="AX96"/>
  <c i="13" r="J34"/>
  <c i="1" r="AG110"/>
  <c i="19" r="J34"/>
  <c i="1" r="AG117"/>
  <c i="15" r="J34"/>
  <c i="1" r="AG113"/>
  <c r="AG112"/>
  <c r="AZ101"/>
  <c r="AV101"/>
  <c r="AT101"/>
  <c r="BC96"/>
  <c r="AY96"/>
  <c i="21" l="1" r="J43"/>
  <c i="22" r="J43"/>
  <c i="19" r="J43"/>
  <c i="10" r="J43"/>
  <c i="23" r="J43"/>
  <c i="15" r="J43"/>
  <c r="J100"/>
  <c i="13" r="J43"/>
  <c i="22" r="J100"/>
  <c i="21" r="J100"/>
  <c i="1" r="AN122"/>
  <c r="AN120"/>
  <c r="AN123"/>
  <c r="AN107"/>
  <c r="AN110"/>
  <c r="AN113"/>
  <c r="AN117"/>
  <c r="AN112"/>
  <c r="AU96"/>
  <c r="AU95"/>
  <c r="AU94"/>
  <c i="18" r="J34"/>
  <c i="1" r="AG116"/>
  <c i="24" r="J34"/>
  <c i="1" r="AG124"/>
  <c r="AG121"/>
  <c r="AG101"/>
  <c r="BC95"/>
  <c r="AY95"/>
  <c r="BD95"/>
  <c r="BD94"/>
  <c r="W33"/>
  <c r="BA95"/>
  <c r="BA94"/>
  <c r="W30"/>
  <c i="4" r="J34"/>
  <c i="1" r="AG100"/>
  <c r="AG98"/>
  <c r="AZ96"/>
  <c r="AV96"/>
  <c i="20" r="J34"/>
  <c i="1" r="AG119"/>
  <c r="AN119"/>
  <c r="BB95"/>
  <c r="BB94"/>
  <c r="W31"/>
  <c i="2" r="J34"/>
  <c i="1" r="AG97"/>
  <c r="AG96"/>
  <c r="AW96"/>
  <c i="4" l="1" r="J43"/>
  <c i="20" r="J43"/>
  <c i="2" r="J43"/>
  <c i="24" r="J43"/>
  <c i="18" r="J43"/>
  <c i="1" r="AN100"/>
  <c r="AN116"/>
  <c r="AN97"/>
  <c r="AN124"/>
  <c r="AN98"/>
  <c r="AN121"/>
  <c r="AN101"/>
  <c r="AW94"/>
  <c r="AK30"/>
  <c r="AW95"/>
  <c r="AT96"/>
  <c r="AX94"/>
  <c r="BC94"/>
  <c r="W32"/>
  <c r="AZ95"/>
  <c r="AV95"/>
  <c r="AT95"/>
  <c r="AG118"/>
  <c r="AX95"/>
  <c l="1" r="AN96"/>
  <c r="AN118"/>
  <c r="AG95"/>
  <c r="AG94"/>
  <c r="AK26"/>
  <c r="AN95"/>
  <c r="AY94"/>
  <c r="AZ94"/>
  <c r="W29"/>
  <c l="1" r="AV94"/>
  <c r="AK29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<sst xmlns="http://schemas.openxmlformats.org/spreadsheetml/2006/main">
  <si>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</si>
  <si>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</si>
  <si>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</si>
  <si>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</si>
  <si>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</si>
  <si>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{51a7799a-5d31-42de-adb0-250b278a5518}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</si>
  <si>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</si>
  <si>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</si>
  <si>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</si>
  <si>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</si>
  <si>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</si>
  <si>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</si>
  <si>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</si>
  <si>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</si>
  <si>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08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</si>
  <si>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</si>
  <si>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</si>
  <si>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IROP - Stavební úpravy a přístavba objektu učeben v ZŠ Loučka</t>
  </si>
  <si>
    <t>KSO:</t>
  </si>
  <si>
    <t>CC-CZ:</t>
  </si>
  <si>
    <t>Místo:</t>
  </si>
  <si>
    <t xml:space="preserve"> </t>
  </si>
  <si>
    <t>Datum:</t>
  </si>
  <si>
    <t>3. 6. 2021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</si>
  <si>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</si>
  <si>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</si>
  <si>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</si>
  <si>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</si>
  <si>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</si>
  <si>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</si>
  <si>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</si>
  <si>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</si>
  <si>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</si>
  <si>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</si>
  <si>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</si>
  <si>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</si>
  <si>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</si>
  <si>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</si>
  <si>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</si>
  <si>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</si>
  <si>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</si>
  <si>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</si>
  <si>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</si>
  <si>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</si>
  <si>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</si>
  <si>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</si>
  <si>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</si>
  <si>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</si>
  <si>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</si>
  <si>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</si>
  <si>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</si>
  <si>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</si>
  <si>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</si>
  <si>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</si>
  <si>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</si>
  <si>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</si>
  <si>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</si>
  <si>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</si>
  <si>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</si>
  <si>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</si>
  <si>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</si>
  <si>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</si>
  <si>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</si>
  <si>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</si>
  <si>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</si>
  <si>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</si>
  <si>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</si>
  <si>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</si>
  <si>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</si>
  <si>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</si>
  <si>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</si>
  <si>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</si>
  <si>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</si>
  <si>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</si>
  <si>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</si>
  <si>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</si>
  <si>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</si>
  <si>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Stavební úpravy a přístavba objektu učeben v ZŠ Loučka</t>
  </si>
  <si>
    <t>STA</t>
  </si>
  <si>
    <t>1</t>
  </si>
  <si>
    <t>{2db054b4-0ca8-4d96-8500-8f787c8daaa1}</t>
  </si>
  <si>
    <t>2</t>
  </si>
  <si>
    <t>01</t>
  </si>
  <si>
    <t>Způsobilé výdaje – hlavní aktivity</t>
  </si>
  <si>
    <t>Soupis</t>
  </si>
  <si>
    <t>{329e7434-cad2-4283-89be-904cad5c888d}</t>
  </si>
  <si>
    <t>/</t>
  </si>
  <si>
    <t>001</t>
  </si>
  <si>
    <t xml:space="preserve">  D.1.1 Architektonicko – stavební řešení,D.1.2 Stavebně konstrukční řešení</t>
  </si>
  <si>
    <t>3</t>
  </si>
  <si>
    <t>{29062977-654c-4e39-ae27-f5c9903b1b1e}</t>
  </si>
  <si>
    <t>003</t>
  </si>
  <si>
    <t>D.1.4 Vytápění</t>
  </si>
  <si>
    <t>{18930a67-695a-4d20-9f99-a65390fe750c}</t>
  </si>
  <si>
    <t>D.1.4.1</t>
  </si>
  <si>
    <t>Objekt II.stupeň ZŠ</t>
  </si>
  <si>
    <t>4</t>
  </si>
  <si>
    <t>{2dbe5ec4-d2e7-4f56-8fec-4bf3e5b0fedd}</t>
  </si>
  <si>
    <t>D.1.4.2</t>
  </si>
  <si>
    <t>Hygienický objekt I.stupeň ZŠ</t>
  </si>
  <si>
    <t>{90855cc8-bdc6-4bdd-9b74-7106b06ce2f2}</t>
  </si>
  <si>
    <t>005</t>
  </si>
  <si>
    <t>D.1.4 Elektronické komunikace</t>
  </si>
  <si>
    <t>{ef220df6-de7c-4df4-af7c-04a923e9abd5}</t>
  </si>
  <si>
    <t>Struktuovaná kabeláž</t>
  </si>
  <si>
    <t>{2e1796bc-c9ee-489e-8271-b04c3cbd3522}</t>
  </si>
  <si>
    <t>02</t>
  </si>
  <si>
    <t>Telefonní ústředa + Domovní telefon</t>
  </si>
  <si>
    <t>{70cf81b4-3723-4473-bd90-7e1bc47484c0}</t>
  </si>
  <si>
    <t>03</t>
  </si>
  <si>
    <t xml:space="preserve"> Aktivní prvky, PC vybavení učeben</t>
  </si>
  <si>
    <t>{38367c76-865e-4344-ad71-d775d33bf1a3}</t>
  </si>
  <si>
    <t>04</t>
  </si>
  <si>
    <t>Audio vybavení jazykové učebny</t>
  </si>
  <si>
    <t>{2eb21abd-8f01-40bb-bced-05c5fe2ab132}</t>
  </si>
  <si>
    <t>05</t>
  </si>
  <si>
    <t>Software</t>
  </si>
  <si>
    <t>{bf03d227-4f02-4e7f-89a0-56fd4bbe674d}</t>
  </si>
  <si>
    <t>07</t>
  </si>
  <si>
    <t>Kabelové trasy</t>
  </si>
  <si>
    <t>{05f4b8eb-8f87-465a-8ae2-77e7a0d8c589}</t>
  </si>
  <si>
    <t>10</t>
  </si>
  <si>
    <t>Kamerový monitorovací systém</t>
  </si>
  <si>
    <t>{c8cd2dc8-fda9-4c2e-8019-930031a68830}</t>
  </si>
  <si>
    <t>11</t>
  </si>
  <si>
    <t>Elektronická kontrola vstupu</t>
  </si>
  <si>
    <t>{73502796-378d-4f0c-acb6-5a87a1b48325}</t>
  </si>
  <si>
    <t>12</t>
  </si>
  <si>
    <t xml:space="preserve">Kamerový systém </t>
  </si>
  <si>
    <t>{d603e205-1ac8-401f-87e2-69605f820450}</t>
  </si>
  <si>
    <t>13</t>
  </si>
  <si>
    <t>Elektronická kontrola vstupu, objednávka stravy</t>
  </si>
  <si>
    <t>{66235d31-1cc5-4c5e-9951-e751f142fc75}</t>
  </si>
  <si>
    <t>007</t>
  </si>
  <si>
    <t>Vnitřní vybavení</t>
  </si>
  <si>
    <t>{7d4dfabb-375b-4891-8926-e4cabd135170}</t>
  </si>
  <si>
    <t>06</t>
  </si>
  <si>
    <t>2.NP - místnost č.205 - Učebna jazyková</t>
  </si>
  <si>
    <t>{cc27356a-c0b7-491c-9fe6-82af47d4dc6c}</t>
  </si>
  <si>
    <t>2.NP - místnost č.206 - Kabinet učebny jazykové</t>
  </si>
  <si>
    <t>{77c4fe33-5f22-4750-bacc-acac9d1eec41}</t>
  </si>
  <si>
    <t>006</t>
  </si>
  <si>
    <t>D.1.4 Vzduchotechnika</t>
  </si>
  <si>
    <t>{8076a4a9-d335-4082-80fe-b157b74f13eb}</t>
  </si>
  <si>
    <t>004</t>
  </si>
  <si>
    <t>D.1.4 Silnoproudá elektrotechnika</t>
  </si>
  <si>
    <t>{32e60b44-e4c4-451a-9c3d-62da15ee6f92}</t>
  </si>
  <si>
    <t>002</t>
  </si>
  <si>
    <t>D.1.4 Zdravotně technická instalace</t>
  </si>
  <si>
    <t>{80391122-2b2a-440f-80f3-62be5b339978}</t>
  </si>
  <si>
    <t>Způsobilé výdaje – vedlejší aktivity</t>
  </si>
  <si>
    <t>{6b186364-9b88-45cb-a9ae-647f950a0829}</t>
  </si>
  <si>
    <t>Vedlejší rozpočtové náklady</t>
  </si>
  <si>
    <t>{8bd1a115-fed8-4aba-beb9-5390c8e91108}</t>
  </si>
  <si>
    <t>Úpravy venkovního prostranství v areálu zařízení ZŠ</t>
  </si>
  <si>
    <t>{b33f4100-f7fa-4915-adb3-e58f121b9c6e}</t>
  </si>
  <si>
    <t>Nezpůsobilé výdaje</t>
  </si>
  <si>
    <t>{17ae72aa-69c2-4fcd-90ad-ec138ba32ca2}</t>
  </si>
  <si>
    <t>{d52c2c4f-912d-4fc0-a229-b9ae78148fce}</t>
  </si>
  <si>
    <t>D.1.4 Elektronické komunikace - Mikrovlný spoj (posílení konektivity školy)</t>
  </si>
  <si>
    <t>{2cd60615-be61-4b2c-80c7-5c7aa290cf3b}</t>
  </si>
  <si>
    <t xml:space="preserve">  D.1.1 Architektonicko – stavební řešení,D.1.2 Stavebně konstrukční řešení - Sociální zařízení 1.NP</t>
  </si>
  <si>
    <t>{bc28aa52-5c55-476d-8458-e758d0449603}</t>
  </si>
  <si>
    <t>KRYCÍ LIST SOUPISU PRACÍ</t>
  </si>
  <si>
    <t>Objekt:</t>
  </si>
  <si>
    <t xml:space="preserve"> - Stavební úpravy a přístavba objektu učeben v ZŠ Loučka</t>
  </si>
  <si>
    <t>Soupis:</t>
  </si>
  <si>
    <t>01 - Způsobilé výdaje – hlavní aktivity</t>
  </si>
  <si>
    <t>Úroveň 3:</t>
  </si>
  <si>
    <t xml:space="preserve">001 -   D.1.1 Architektonicko – stavební řešení,D.1.2 Stavebně konstrukční řešení</t>
  </si>
  <si>
    <t>Loučka</t>
  </si>
  <si>
    <t xml:space="preserve">Obec Loučka </t>
  </si>
  <si>
    <t>BP projekt,s.r.o.Valašské Meziříčí</t>
  </si>
  <si>
    <t>Fajfrová Irena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</si>
  <si>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</si>
  <si>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</si>
  <si>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</si>
  <si>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</si>
  <si>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</si>
  <si>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 Práce a dodávky HSV</t>
  </si>
  <si>
    <t xml:space="preserve">    3 -  Svislé a kompletní konstrukce</t>
  </si>
  <si>
    <t xml:space="preserve">    4 -  Vodorovné konstrukce</t>
  </si>
  <si>
    <t xml:space="preserve">    6 -  Úpravy povrchů, podlahy a osazování výplní</t>
  </si>
  <si>
    <t xml:space="preserve">    8 -  Trubní vedení</t>
  </si>
  <si>
    <t xml:space="preserve">    9 -  Ostatní konstrukce a práce-bourání</t>
  </si>
  <si>
    <t xml:space="preserve">    997 -  Přesun sutě</t>
  </si>
  <si>
    <t xml:space="preserve">    998 -  Přesun hmot</t>
  </si>
  <si>
    <t xml:space="preserve">PSV -  Práce a dodávky PSV</t>
  </si>
  <si>
    <t xml:space="preserve">    711 -  Izolace proti vodě, vlhkosti a plynům</t>
  </si>
  <si>
    <t xml:space="preserve">    713 -  Izolace tepelné</t>
  </si>
  <si>
    <t xml:space="preserve">    714 -  Akustická a protiotřesová opatření</t>
  </si>
  <si>
    <t xml:space="preserve">    725 -  Zdravotechnika - zařizovací předměty</t>
  </si>
  <si>
    <t xml:space="preserve">    763 -  Konstrukce suché výstavby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</si>
  <si>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</si>
  <si>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</si>
  <si>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</si>
  <si>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775 -  Podlahy skládané</t>
  </si>
  <si>
    <t xml:space="preserve">    776 -  Podlahy povlakové</t>
  </si>
  <si>
    <t xml:space="preserve">    781 -  Dokončovací práce - obklady</t>
  </si>
  <si>
    <t xml:space="preserve">    784 -  Dokončovací práce - malby a tapety</t>
  </si>
  <si>
    <t xml:space="preserve">    786 -  Dokončovací práce - čalounické úpravy</t>
  </si>
  <si>
    <t xml:space="preserve">M -  Práce a dodávky M</t>
  </si>
  <si>
    <t xml:space="preserve">    33-M - 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</si>
  <si>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</si>
  <si>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</si>
  <si>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</si>
  <si>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</si>
  <si>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</si>
  <si>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</si>
  <si>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</si>
  <si>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</si>
  <si>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</si>
  <si>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</si>
  <si>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</si>
  <si>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</si>
  <si>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</si>
  <si>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</si>
  <si>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</si>
  <si>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</si>
  <si>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Svislé a kompletní konstrukce</t>
  </si>
  <si>
    <t>314</t>
  </si>
  <si>
    <t>K</t>
  </si>
  <si>
    <t>317142422</t>
  </si>
  <si>
    <t>Překlad nenosný pórobetonový š 100 mm v do 250 mm na tenkovrstvou maltu dl přes 1000 do 1250 mm</t>
  </si>
  <si>
    <t>kus</t>
  </si>
  <si>
    <t>-91053547</t>
  </si>
  <si>
    <t>315</t>
  </si>
  <si>
    <t>317168052</t>
  </si>
  <si>
    <t>Překlad keramický vysoký v 238 mm dl 1250 mm</t>
  </si>
  <si>
    <t>-799381265</t>
  </si>
  <si>
    <t>25</t>
  </si>
  <si>
    <t>317944321</t>
  </si>
  <si>
    <t>Válcované nosníky do č.12 dodatečně osazované do připravených otvorů</t>
  </si>
  <si>
    <t>t</t>
  </si>
  <si>
    <t>1014338955</t>
  </si>
  <si>
    <t>316</t>
  </si>
  <si>
    <t>342272225</t>
  </si>
  <si>
    <t>Příčka z pórobetonových hladkých tvárnic na tenkovrstvou maltu tl 100 mm</t>
  </si>
  <si>
    <t>m2</t>
  </si>
  <si>
    <t>-1478610940</t>
  </si>
  <si>
    <t>317</t>
  </si>
  <si>
    <t>342272245</t>
  </si>
  <si>
    <t>Příčka z pórobetonových hladkých tvárnic na tenkovrstvou maltu tl 150 mm</t>
  </si>
  <si>
    <t>-2097145479</t>
  </si>
  <si>
    <t>29</t>
  </si>
  <si>
    <t>342291121</t>
  </si>
  <si>
    <t>Ukotvení příček k cihelným konstrukcím plochými kotvami</t>
  </si>
  <si>
    <t>m</t>
  </si>
  <si>
    <t>47998947</t>
  </si>
  <si>
    <t>30</t>
  </si>
  <si>
    <t>346234311</t>
  </si>
  <si>
    <t>Zazdívka rýh pro ÚT</t>
  </si>
  <si>
    <t>993414994</t>
  </si>
  <si>
    <t>31</t>
  </si>
  <si>
    <t>346244381</t>
  </si>
  <si>
    <t>Plentování jednostranné v do 200 mm válcovaných nosníků cihlami</t>
  </si>
  <si>
    <t>220042023</t>
  </si>
  <si>
    <t xml:space="preserve"> Vodorovné konstrukce</t>
  </si>
  <si>
    <t>6</t>
  </si>
  <si>
    <t xml:space="preserve"> Úpravy povrchů, podlahy a osazování výplní</t>
  </si>
  <si>
    <t>44</t>
  </si>
  <si>
    <t>612321141</t>
  </si>
  <si>
    <t>Vápenocementová omítka štuková dvouvrstvá vnitřních stěn nanášená ručně</t>
  </si>
  <si>
    <t>916394610</t>
  </si>
  <si>
    <t>46</t>
  </si>
  <si>
    <t>612325225</t>
  </si>
  <si>
    <t>Vápenocementová štuková omítka malých ploch do 4,0 m2 na stěnách</t>
  </si>
  <si>
    <t>-461739777</t>
  </si>
  <si>
    <t>47</t>
  </si>
  <si>
    <t>612331111</t>
  </si>
  <si>
    <t>Cementová omítka hrubá jednovrstvá zatřená vnitřních stěn nanášená ručně</t>
  </si>
  <si>
    <t>206507944</t>
  </si>
  <si>
    <t>48</t>
  </si>
  <si>
    <t>619991001</t>
  </si>
  <si>
    <t>Zakrytí podlah fólií přilepenou lepící páskou</t>
  </si>
  <si>
    <t>867291710</t>
  </si>
  <si>
    <t>49</t>
  </si>
  <si>
    <t>619991011</t>
  </si>
  <si>
    <t>Obalení konstrukcí a prvků fólií přilepenou lepící páskou</t>
  </si>
  <si>
    <t>501522022</t>
  </si>
  <si>
    <t>318</t>
  </si>
  <si>
    <t>619996125</t>
  </si>
  <si>
    <t>Ochrana svislých ploch obedněním z řeziva</t>
  </si>
  <si>
    <t>1102872225</t>
  </si>
  <si>
    <t>72</t>
  </si>
  <si>
    <t>631311114</t>
  </si>
  <si>
    <t>Mazanina tl do 80 mm z betonu prostého bez zvýšených nároků na prostředí tř. C 16/20</t>
  </si>
  <si>
    <t>m3</t>
  </si>
  <si>
    <t>-540680174</t>
  </si>
  <si>
    <t>77</t>
  </si>
  <si>
    <t>631319202</t>
  </si>
  <si>
    <t>Příplatek k mazaninám za přidání ocelových vláken (drátkobeton) pro objemové vyztužení 20 kg/m3</t>
  </si>
  <si>
    <t>-2145414340</t>
  </si>
  <si>
    <t>82</t>
  </si>
  <si>
    <t>632450131</t>
  </si>
  <si>
    <t>Vyrovnávací cementový potěr tl do 20 mm ze suchých směsí provedený v ploše</t>
  </si>
  <si>
    <t>44365141</t>
  </si>
  <si>
    <t>83</t>
  </si>
  <si>
    <t>632481213</t>
  </si>
  <si>
    <t>Separační vrstva z PE fólie</t>
  </si>
  <si>
    <t>-1903956278</t>
  </si>
  <si>
    <t>89</t>
  </si>
  <si>
    <t>644941112R</t>
  </si>
  <si>
    <t>Osazování ventilačních mřížek velikosti do 400 x 200 mm</t>
  </si>
  <si>
    <t>-1780969945</t>
  </si>
  <si>
    <t>90</t>
  </si>
  <si>
    <t>M</t>
  </si>
  <si>
    <t>553414131R</t>
  </si>
  <si>
    <t xml:space="preserve">Větrací hliníková mřížka se síťkou proti hmyzu  400x200mm</t>
  </si>
  <si>
    <t>8</t>
  </si>
  <si>
    <t>1133512058</t>
  </si>
  <si>
    <t xml:space="preserve"> Trubní vedení</t>
  </si>
  <si>
    <t>9</t>
  </si>
  <si>
    <t xml:space="preserve"> Ostatní konstrukce a práce-bourání</t>
  </si>
  <si>
    <t>98</t>
  </si>
  <si>
    <t>949101111</t>
  </si>
  <si>
    <t>Lešení pomocné pro objekty pozemních staveb s lešeňovou podlahou v do 1,9 m zatížení do 150 kg/m2</t>
  </si>
  <si>
    <t>847982026</t>
  </si>
  <si>
    <t>99</t>
  </si>
  <si>
    <t>952901111</t>
  </si>
  <si>
    <t>Vyčištění budov bytové a občanské výstavby při výšce podlaží do 4 m</t>
  </si>
  <si>
    <t>-752039142</t>
  </si>
  <si>
    <t>100</t>
  </si>
  <si>
    <t>953943112</t>
  </si>
  <si>
    <t>Osazování výrobků do 5 kg/kus do vysekaných kapes zdiva bez jejich dodání</t>
  </si>
  <si>
    <t>458405588</t>
  </si>
  <si>
    <t>101</t>
  </si>
  <si>
    <t>449321130R</t>
  </si>
  <si>
    <t>přístroj hasicí ruční práškový</t>
  </si>
  <si>
    <t>-603497653</t>
  </si>
  <si>
    <t>102</t>
  </si>
  <si>
    <t>449322110R</t>
  </si>
  <si>
    <t xml:space="preserve">přístroj hasicí ruční sněhový </t>
  </si>
  <si>
    <t>-850747408</t>
  </si>
  <si>
    <t>103</t>
  </si>
  <si>
    <t>953943121</t>
  </si>
  <si>
    <t>Osazování výrobků do 1 kg/kus do betonu bez jejich dodání</t>
  </si>
  <si>
    <t>1313988259</t>
  </si>
  <si>
    <t>104</t>
  </si>
  <si>
    <t>2831868R3</t>
  </si>
  <si>
    <t>Dveřní zarážka kovová půlkulatá D45mm,mosaz leštěná Z/08 vč.všech doplňků</t>
  </si>
  <si>
    <t>1496186219</t>
  </si>
  <si>
    <t>105</t>
  </si>
  <si>
    <t>953943R01</t>
  </si>
  <si>
    <t>Osazení a dodávka hliníkový parapet L 80x40x2mm</t>
  </si>
  <si>
    <t>318645504</t>
  </si>
  <si>
    <t>106</t>
  </si>
  <si>
    <t>953943R02</t>
  </si>
  <si>
    <t>Odpadkové koše plastové otevřené s potiskem 300x300x500mm</t>
  </si>
  <si>
    <t>-850830977</t>
  </si>
  <si>
    <t>107</t>
  </si>
  <si>
    <t>953943R03</t>
  </si>
  <si>
    <t>Odpadkové koše plastové otevřené bílé s barevným lemem 300x300x500mm</t>
  </si>
  <si>
    <t>-1257137240</t>
  </si>
  <si>
    <t>108</t>
  </si>
  <si>
    <t>953943R04</t>
  </si>
  <si>
    <t>Odpadkové koše plastové otevřené bílé 300x300x500mm</t>
  </si>
  <si>
    <t>2139356009</t>
  </si>
  <si>
    <t>109</t>
  </si>
  <si>
    <t>962031132</t>
  </si>
  <si>
    <t>Bourání příček z cihel pálených na MVC tl do 100 mm</t>
  </si>
  <si>
    <t>-1561899002</t>
  </si>
  <si>
    <t>110</t>
  </si>
  <si>
    <t>962031133</t>
  </si>
  <si>
    <t>Bourání příček z cihel pálených na MVC tl do 150 mm</t>
  </si>
  <si>
    <t>-497161138</t>
  </si>
  <si>
    <t>111</t>
  </si>
  <si>
    <t>962032231</t>
  </si>
  <si>
    <t>Bourání zdiva z cihel pálených nebo vápenopískových na MV nebo MVC přes 1 m3</t>
  </si>
  <si>
    <t>1218342092</t>
  </si>
  <si>
    <t>112</t>
  </si>
  <si>
    <t>96203231R</t>
  </si>
  <si>
    <t xml:space="preserve">Bourání stávající kastlíky </t>
  </si>
  <si>
    <t>-27426902</t>
  </si>
  <si>
    <t>117</t>
  </si>
  <si>
    <t>965081313</t>
  </si>
  <si>
    <t xml:space="preserve">Bourání podlah  betonových tl.20mm</t>
  </si>
  <si>
    <t>-1685178319</t>
  </si>
  <si>
    <t>120</t>
  </si>
  <si>
    <t>968072455</t>
  </si>
  <si>
    <t>Vybourání kovových dveřních zárubní pl do 2 m2</t>
  </si>
  <si>
    <t>-2120589572</t>
  </si>
  <si>
    <t>123</t>
  </si>
  <si>
    <t>971033531</t>
  </si>
  <si>
    <t>Vybourání otvorů ve zdivu cihelném pl do 1 m2 na MVC nebo MV tl do 150 mm</t>
  </si>
  <si>
    <t>-2083397284</t>
  </si>
  <si>
    <t>133</t>
  </si>
  <si>
    <t>977151129</t>
  </si>
  <si>
    <t>Jádrové vrty diamantovými korunkami přes 300 do D 350 mm do stavebních materiálů</t>
  </si>
  <si>
    <t>1698888477</t>
  </si>
  <si>
    <t>134</t>
  </si>
  <si>
    <t>978013191</t>
  </si>
  <si>
    <t>Otlučení vnitřní vápenné nebo vápenocementové omítky stěn stěn v rozsahu do 100 %</t>
  </si>
  <si>
    <t>-1656695789</t>
  </si>
  <si>
    <t>997</t>
  </si>
  <si>
    <t xml:space="preserve"> Přesun sutě</t>
  </si>
  <si>
    <t>142</t>
  </si>
  <si>
    <t>997013112</t>
  </si>
  <si>
    <t>Vnitrostaveništní doprava suti a vybouraných hmot pro budovy v do 9 m s použitím mechanizace</t>
  </si>
  <si>
    <t>1970511012</t>
  </si>
  <si>
    <t>143</t>
  </si>
  <si>
    <t>997013501</t>
  </si>
  <si>
    <t>Odvoz suti a vybouraných hmot na skládku nebo meziskládku do 1 km se složením</t>
  </si>
  <si>
    <t>-110203075</t>
  </si>
  <si>
    <t>144</t>
  </si>
  <si>
    <t>997013509</t>
  </si>
  <si>
    <t>Příplatek k odvozu suti a vybouraných hmot na skládku ZKD 1 km přes 1 km</t>
  </si>
  <si>
    <t>-1696119550</t>
  </si>
  <si>
    <t>319</t>
  </si>
  <si>
    <t>997013871</t>
  </si>
  <si>
    <t xml:space="preserve">Poplatek za uložení stavebního odpadu na recyklační skládce (skládkovné) směsného stavebního a demoličního kód odpadu  17 09 04</t>
  </si>
  <si>
    <t>-1670692959</t>
  </si>
  <si>
    <t>998</t>
  </si>
  <si>
    <t xml:space="preserve"> Přesun hmot</t>
  </si>
  <si>
    <t>146</t>
  </si>
  <si>
    <t>998017001</t>
  </si>
  <si>
    <t>Přesun hmot s omezením mechanizace pro budovy v do 6 m</t>
  </si>
  <si>
    <t>-794262683</t>
  </si>
  <si>
    <t>PSV</t>
  </si>
  <si>
    <t xml:space="preserve"> Práce a dodávky PSV</t>
  </si>
  <si>
    <t>711</t>
  </si>
  <si>
    <t xml:space="preserve"> Izolace proti vodě, vlhkosti a plynům</t>
  </si>
  <si>
    <t>147</t>
  </si>
  <si>
    <t>711111001</t>
  </si>
  <si>
    <t>Provedení izolace proti zemní vlhkosti vodorovné za studena nátěrem penetračním</t>
  </si>
  <si>
    <t>16</t>
  </si>
  <si>
    <t>295785359</t>
  </si>
  <si>
    <t>320</t>
  </si>
  <si>
    <t>11163150</t>
  </si>
  <si>
    <t>lak penetrační asfaltový</t>
  </si>
  <si>
    <t>32</t>
  </si>
  <si>
    <t>2046704941</t>
  </si>
  <si>
    <t>149</t>
  </si>
  <si>
    <t>711141559</t>
  </si>
  <si>
    <t>Provedení izolace proti zemní vlhkosti pásy přitavením vodorovné NAIP</t>
  </si>
  <si>
    <t>-452339581</t>
  </si>
  <si>
    <t>321</t>
  </si>
  <si>
    <t>62853004</t>
  </si>
  <si>
    <t>pás asfaltový natavitelný modifikovaný SBS tl 4,0mm s vložkou ze skleněné tkaniny a spalitelnou PE fólií nebo jemnozrnným minerálním posypem na horním povrchu</t>
  </si>
  <si>
    <t>-1104049791</t>
  </si>
  <si>
    <t>157</t>
  </si>
  <si>
    <t>711493111</t>
  </si>
  <si>
    <t xml:space="preserve">Izolace proti podpovrchové a tlakové vodě vodorovná  těsnicí kaší</t>
  </si>
  <si>
    <t>838140602</t>
  </si>
  <si>
    <t>158</t>
  </si>
  <si>
    <t>711493121</t>
  </si>
  <si>
    <t xml:space="preserve">Izolace proti podpovrchové a tlakové vodě svislá  těsnicí kaší </t>
  </si>
  <si>
    <t>1312742385</t>
  </si>
  <si>
    <t>159</t>
  </si>
  <si>
    <t>998711201</t>
  </si>
  <si>
    <t>Přesun hmot procentní pro izolace proti vodě, vlhkosti a plynům v objektech v do 6 m</t>
  </si>
  <si>
    <t>%</t>
  </si>
  <si>
    <t>-1107240768</t>
  </si>
  <si>
    <t>713</t>
  </si>
  <si>
    <t xml:space="preserve"> Izolace tepelné</t>
  </si>
  <si>
    <t>168</t>
  </si>
  <si>
    <t>713121111</t>
  </si>
  <si>
    <t>Montáž izolace tepelné podlah volně kladenými rohožemi, pásy, dílci, deskami 1 vrstva</t>
  </si>
  <si>
    <t>-579419743</t>
  </si>
  <si>
    <t>322</t>
  </si>
  <si>
    <t>28375908</t>
  </si>
  <si>
    <t>deska EPS 150 pro konstrukce s vysokým zatížením λ=0,035 tl 40mm</t>
  </si>
  <si>
    <t>-1652396674</t>
  </si>
  <si>
    <t>170</t>
  </si>
  <si>
    <t>713131141</t>
  </si>
  <si>
    <t>Montáž izolace tepelné stěn a základů lepením celoplošně rohoží, pásů, dílců, desek</t>
  </si>
  <si>
    <t>-1160658127</t>
  </si>
  <si>
    <t>323</t>
  </si>
  <si>
    <t>28376356</t>
  </si>
  <si>
    <t>deska perimetrická pro zateplení spodních staveb 200kPa λ=0,034 tl 80mm</t>
  </si>
  <si>
    <t>1624554622</t>
  </si>
  <si>
    <t>172</t>
  </si>
  <si>
    <t>998713201</t>
  </si>
  <si>
    <t>Přesun hmot procentní pro izolace tepelné v objektech v do 6 m</t>
  </si>
  <si>
    <t>-1488028457</t>
  </si>
  <si>
    <t>714</t>
  </si>
  <si>
    <t xml:space="preserve"> Akustická a protiotřesová opatření</t>
  </si>
  <si>
    <t>173</t>
  </si>
  <si>
    <t>71411140R001</t>
  </si>
  <si>
    <t xml:space="preserve">Montáž+dodávka akustická deska z expandov.skelného granulátu - součinitel zvuk.pohltivosti aw-0,8,požár.odolnost B1,vč.dřevěné montážní latě 50/30mm po  600mm vč.všech doplňků</t>
  </si>
  <si>
    <t>-1323958506</t>
  </si>
  <si>
    <t>174</t>
  </si>
  <si>
    <t>998714201</t>
  </si>
  <si>
    <t>Přesun hmot procentní pro akustická a protiotřesová opatření v objektech v do 6 m</t>
  </si>
  <si>
    <t>1105697926</t>
  </si>
  <si>
    <t>725</t>
  </si>
  <si>
    <t xml:space="preserve"> Zdravotechnika - zařizovací předměty</t>
  </si>
  <si>
    <t>175</t>
  </si>
  <si>
    <t>72529172R</t>
  </si>
  <si>
    <t>Doplňky zařízení koupelen a záchodů nerez madlo krakorcové sklopné 800mm, vč.všech doplňků odk.Z/04</t>
  </si>
  <si>
    <t>soubor</t>
  </si>
  <si>
    <t>-1887592585</t>
  </si>
  <si>
    <t>176</t>
  </si>
  <si>
    <t>72529172R004</t>
  </si>
  <si>
    <t xml:space="preserve">Doplňky zařízení koupelen a záchodů typové sklopné zrcadlo do WC nerezové 400x600mm vč.montáž.lišty,kotvení   Z/07  a všech doplňků			_x000d_
		_x000d_
</t>
  </si>
  <si>
    <t>375983083</t>
  </si>
  <si>
    <t>177</t>
  </si>
  <si>
    <t>72529172R1</t>
  </si>
  <si>
    <t>Doplňky zařízení koupelen a záchodů nerez madlo nástěnné do tvaru L 800mm, vč.všech doplňků odk.Z/05</t>
  </si>
  <si>
    <t>-1920642950</t>
  </si>
  <si>
    <t>178</t>
  </si>
  <si>
    <t>72529172R2</t>
  </si>
  <si>
    <t>Doplňky zařízení koupelen a záchodů nerez madlo krakorcové sklopné 600mm k umyvadlu , vč.všech doplňků odk.Z/06</t>
  </si>
  <si>
    <t>-1862313480</t>
  </si>
  <si>
    <t>179</t>
  </si>
  <si>
    <t>998725201</t>
  </si>
  <si>
    <t>Přesun hmot procentní pro zařizovací předměty v objektech v do 6 m</t>
  </si>
  <si>
    <t>1005151694</t>
  </si>
  <si>
    <t>763</t>
  </si>
  <si>
    <t xml:space="preserve"> Konstrukce suché výstavby</t>
  </si>
  <si>
    <t>324</t>
  </si>
  <si>
    <t>763111426</t>
  </si>
  <si>
    <t>SDK příčka tl 150 mm profil CW+UW 100 desky 2xDF 12,5 s izolací EI 90 Rw do 59 dB</t>
  </si>
  <si>
    <t>1273644858</t>
  </si>
  <si>
    <t>192</t>
  </si>
  <si>
    <t>763111717</t>
  </si>
  <si>
    <t>SDK příčka základní penetrační nátěr</t>
  </si>
  <si>
    <t>-721220234</t>
  </si>
  <si>
    <t>193</t>
  </si>
  <si>
    <t>763112811</t>
  </si>
  <si>
    <t>Demontáž desek jednoduché opláštění SDK příčka</t>
  </si>
  <si>
    <t>2076235964</t>
  </si>
  <si>
    <t>194</t>
  </si>
  <si>
    <t>763122425</t>
  </si>
  <si>
    <t>SDK stěna šachtová profil CW+UW 100 desky 1xH2DF 12,5 bez TI EI 30</t>
  </si>
  <si>
    <t>977599818</t>
  </si>
  <si>
    <t>196</t>
  </si>
  <si>
    <t>763131551</t>
  </si>
  <si>
    <t>SDK podhled deska 1xH2 12,5 bez TI jednovrstvá spodní kce profil CD+UD</t>
  </si>
  <si>
    <t>586141021</t>
  </si>
  <si>
    <t>197</t>
  </si>
  <si>
    <t>763131714</t>
  </si>
  <si>
    <t>SDK podhled základní penetrační nátěr</t>
  </si>
  <si>
    <t>1542198174</t>
  </si>
  <si>
    <t>198</t>
  </si>
  <si>
    <t>763131751</t>
  </si>
  <si>
    <t>Montáž parotěsné zábrany do SDK podhledu</t>
  </si>
  <si>
    <t>-423139652</t>
  </si>
  <si>
    <t>325</t>
  </si>
  <si>
    <t>28329276</t>
  </si>
  <si>
    <t>fólie PE vyztužená pro parotěsnou vrstvu (reakce na oheň - třída E) 140g/m2</t>
  </si>
  <si>
    <t>-1814847184</t>
  </si>
  <si>
    <t>200</t>
  </si>
  <si>
    <t>763164641</t>
  </si>
  <si>
    <t xml:space="preserve">SDK obklad -zákryt  desky 1xH2 12,5 vč.nosné konstr.a všech doplňků</t>
  </si>
  <si>
    <t>1370712283</t>
  </si>
  <si>
    <t>201</t>
  </si>
  <si>
    <t>763164647</t>
  </si>
  <si>
    <t xml:space="preserve">SDK obklad - zákryt desky H2DF  pož.odolnost EI 30  vč.nosné konstr.a všech doplňků</t>
  </si>
  <si>
    <t>-1885351173</t>
  </si>
  <si>
    <t>327</t>
  </si>
  <si>
    <t>763172381</t>
  </si>
  <si>
    <t>Montáž dvířek revizních dvouplášťových SDK kcí vel. 200 x 200 mm pro příčky a předsazené stěny</t>
  </si>
  <si>
    <t>42319443</t>
  </si>
  <si>
    <t>203</t>
  </si>
  <si>
    <t>590307101</t>
  </si>
  <si>
    <t xml:space="preserve">dvířka revizní s automatickým zámkem 200 x 200 mm  EI 30  PO/03</t>
  </si>
  <si>
    <t>613136454</t>
  </si>
  <si>
    <t>328</t>
  </si>
  <si>
    <t>763172323</t>
  </si>
  <si>
    <t>Montáž dvířek revizních jednoplášťových SDK kcí vel. 400x400 mm pro příčky a předsazené stěny</t>
  </si>
  <si>
    <t>119161666</t>
  </si>
  <si>
    <t>330</t>
  </si>
  <si>
    <t>59030712</t>
  </si>
  <si>
    <t>dvířka revizní jednokřídlá s automatickým zámkem 400x400mm</t>
  </si>
  <si>
    <t>-1334424933</t>
  </si>
  <si>
    <t>329</t>
  </si>
  <si>
    <t>763172325R</t>
  </si>
  <si>
    <t>Montáž dvířek revizních jednoplášťových SDK kcí vel. 600x400 mm pro příčky a předsazené stěny</t>
  </si>
  <si>
    <t>2116612775</t>
  </si>
  <si>
    <t>331</t>
  </si>
  <si>
    <t>59030753</t>
  </si>
  <si>
    <t>dvířka revizní jednokřídlá s automatickým zámkem 400x600mm</t>
  </si>
  <si>
    <t>-1077110252</t>
  </si>
  <si>
    <t>208</t>
  </si>
  <si>
    <t>998763401</t>
  </si>
  <si>
    <t>Přesun hmot procentní pro sádrokartonové konstrukce v objektech v do 6 m</t>
  </si>
  <si>
    <t>-70948710</t>
  </si>
  <si>
    <t>766</t>
  </si>
  <si>
    <t xml:space="preserve"> Konstrukce truhlářské</t>
  </si>
  <si>
    <t>225</t>
  </si>
  <si>
    <t>766660R2018</t>
  </si>
  <si>
    <t xml:space="preserve">Mont+dod dveře dřevěné plné vnitřní 700x1970mm bez prahu,CPL lamino-bílé,vnitřní výplň rošt z odlehč.dřevotřísky,ocel.zárubeň vč.základ.nátěru+2x vrchní  vč.kování a všech doplňků odk. T/01</t>
  </si>
  <si>
    <t>878515288</t>
  </si>
  <si>
    <t>226</t>
  </si>
  <si>
    <t>766660R2019</t>
  </si>
  <si>
    <t xml:space="preserve">Mont+dod dveře dřevěné plné vnitřní 800x1970mm bez prahu,CPL lamino-bílé,vnitřní výplň rošt z odlehč.dřevotřísky,ocel.zárubeň vč.základ.nátěru+2x vrchní  vč.kování a všech doplňků odk. T/02</t>
  </si>
  <si>
    <t>1602695237</t>
  </si>
  <si>
    <t>227</t>
  </si>
  <si>
    <t>766660R2020</t>
  </si>
  <si>
    <t xml:space="preserve">Mont+dod dveře dřevěné plné vnitřní 800x1970mm bez prahu,CPL lamino-imitace dřeva,vnitřní výplň rošt z odlehč.dřevotřísky,ocel.zárubeň vč.základ.nátěru+2x vrchní  vč.kování a všech doplňků odk. T/03</t>
  </si>
  <si>
    <t>-212570689</t>
  </si>
  <si>
    <t>230</t>
  </si>
  <si>
    <t>766660R2023</t>
  </si>
  <si>
    <t xml:space="preserve">Mont+dod dveře dřevěné plné vnitřní 800x1970mm bez prahu,CPL lamino-bílé,vnitřní výplň rošt z odlehč.dřevotřísky,ocel.zárubeň vč.základ.nátěru+2x vrchní  vč.kování a všech doplňků odk. T/06</t>
  </si>
  <si>
    <t>61180948</t>
  </si>
  <si>
    <t>232</t>
  </si>
  <si>
    <t>766660R2025</t>
  </si>
  <si>
    <t xml:space="preserve">Mont+dod dveře dřevěné plné vnitřní 900x1970mm bez prahu,CPL lamino-imitace dřeva,zvukoizolační tř.3-R32dB,vnitřní výplň rošt z odlehč.dřevotřísky,ocel.zárubeň vč.základ.nátěru+2x vrchní  vč.kování a všech doplňků odk. T/08</t>
  </si>
  <si>
    <t>-1488601100</t>
  </si>
  <si>
    <t>235</t>
  </si>
  <si>
    <t>766694113</t>
  </si>
  <si>
    <t>Montáž parapetních desek dřevěných nebo plastových šířky do 30 cm délky do 2,6 m</t>
  </si>
  <si>
    <t>909030665</t>
  </si>
  <si>
    <t>236</t>
  </si>
  <si>
    <t>611444020</t>
  </si>
  <si>
    <t xml:space="preserve">parapet plastový vnitřní - š=300mm vč.všech doplňků  P/03</t>
  </si>
  <si>
    <t>-1103333199</t>
  </si>
  <si>
    <t>237</t>
  </si>
  <si>
    <t>611444150</t>
  </si>
  <si>
    <t>koncovka k parapetu plastovému vnitřnímu 1 pár</t>
  </si>
  <si>
    <t>-1655084991</t>
  </si>
  <si>
    <t>238</t>
  </si>
  <si>
    <t>998766201</t>
  </si>
  <si>
    <t>Přesun hmot procentní pro konstrukce truhlářské v objektech v do 6 m</t>
  </si>
  <si>
    <t>-1287279073</t>
  </si>
  <si>
    <t>767</t>
  </si>
  <si>
    <t xml:space="preserve"> Konstrukce zámečnické</t>
  </si>
  <si>
    <t>243</t>
  </si>
  <si>
    <t>7671112R02</t>
  </si>
  <si>
    <t xml:space="preserve">Mont+dod  vnější proskl.stěna 5700x3050mm s 2-kř.dveřmi  2x  1800x2100mm,hliníková zaskl.izol.dvojsklem ,elektromech.zámek+panikový zámek vč.všech doplňků podrobný popis odk.Z/02</t>
  </si>
  <si>
    <t>2095244982</t>
  </si>
  <si>
    <t>250</t>
  </si>
  <si>
    <t>767531121</t>
  </si>
  <si>
    <t>Osazení zapuštěného rámu z L profilů k čistícím rohožím</t>
  </si>
  <si>
    <t>-216111271</t>
  </si>
  <si>
    <t>332</t>
  </si>
  <si>
    <t>69752160</t>
  </si>
  <si>
    <t>rám pro zapuštění profil L-30/30 25/25 20/30 15/30-Al</t>
  </si>
  <si>
    <t>-364732959</t>
  </si>
  <si>
    <t>252</t>
  </si>
  <si>
    <t>767531126</t>
  </si>
  <si>
    <t>Osazení náběhového rámu úzkého š 45 mm k čistícím rohožím</t>
  </si>
  <si>
    <t>723329880</t>
  </si>
  <si>
    <t>253</t>
  </si>
  <si>
    <t>697521530</t>
  </si>
  <si>
    <t>náběh gumový pro textilní rohože</t>
  </si>
  <si>
    <t>348505855</t>
  </si>
  <si>
    <t>254</t>
  </si>
  <si>
    <t>767995116</t>
  </si>
  <si>
    <t>Montáž atypických zámečnických konstrukcí hmotnosti do 250 kg</t>
  </si>
  <si>
    <t>kg</t>
  </si>
  <si>
    <t>837458306</t>
  </si>
  <si>
    <t>255</t>
  </si>
  <si>
    <t>553001R</t>
  </si>
  <si>
    <t>zámečnické konstrukce včetně povrchové úpravy</t>
  </si>
  <si>
    <t>-1918043345</t>
  </si>
  <si>
    <t>260</t>
  </si>
  <si>
    <t>998767201</t>
  </si>
  <si>
    <t>Přesun hmot procentní pro zámečnické konstrukce v objektech v do 6 m</t>
  </si>
  <si>
    <t>1354823905</t>
  </si>
  <si>
    <t>771</t>
  </si>
  <si>
    <t xml:space="preserve"> Podlahy z dlaždic</t>
  </si>
  <si>
    <t>336</t>
  </si>
  <si>
    <t>771151012</t>
  </si>
  <si>
    <t>Samonivelační stěrka podlah pevnosti 20 MPa tl přes 3 do 5 mm</t>
  </si>
  <si>
    <t>-407032060</t>
  </si>
  <si>
    <t>263</t>
  </si>
  <si>
    <t>771574116</t>
  </si>
  <si>
    <t>Montáž podlah keramických režných hladkých lepených flexibilním lepidlem do 25 ks/m2</t>
  </si>
  <si>
    <t>229546462</t>
  </si>
  <si>
    <t>264</t>
  </si>
  <si>
    <t>597611350R</t>
  </si>
  <si>
    <t xml:space="preserve">dlaždice keramické </t>
  </si>
  <si>
    <t>-688292672</t>
  </si>
  <si>
    <t>333</t>
  </si>
  <si>
    <t>771577151</t>
  </si>
  <si>
    <t>Příplatek k montáži podlah keramických do malty za plochu do 5 m2</t>
  </si>
  <si>
    <t>-231452809</t>
  </si>
  <si>
    <t>334</t>
  </si>
  <si>
    <t>771577154</t>
  </si>
  <si>
    <t>Příplatek k montáži podlah keramických do malty za spárování tmelem dvousložkovým</t>
  </si>
  <si>
    <t>579814289</t>
  </si>
  <si>
    <t>335</t>
  </si>
  <si>
    <t>771577155</t>
  </si>
  <si>
    <t>Příplatek k montáži podlah keramických do malty za lepení dvousložkovým lepidlem</t>
  </si>
  <si>
    <t>-793343641</t>
  </si>
  <si>
    <t>272</t>
  </si>
  <si>
    <t>771591171</t>
  </si>
  <si>
    <t>Montáž profilu ukončujícího pro plynulý přechod (dlažby s kobercem apod.)</t>
  </si>
  <si>
    <t>871471668</t>
  </si>
  <si>
    <t>273</t>
  </si>
  <si>
    <t>590541150R</t>
  </si>
  <si>
    <t>přechodová nerez lišta</t>
  </si>
  <si>
    <t>1361780973</t>
  </si>
  <si>
    <t>275</t>
  </si>
  <si>
    <t>998771201</t>
  </si>
  <si>
    <t>Přesun hmot procentní pro podlahy z dlaždic v objektech v do 6 m</t>
  </si>
  <si>
    <t>72600710</t>
  </si>
  <si>
    <t>775</t>
  </si>
  <si>
    <t xml:space="preserve"> Podlahy skládané</t>
  </si>
  <si>
    <t>277</t>
  </si>
  <si>
    <t>614181010R</t>
  </si>
  <si>
    <t xml:space="preserve">lišta dřevěná </t>
  </si>
  <si>
    <t>-92336964</t>
  </si>
  <si>
    <t>278</t>
  </si>
  <si>
    <t>998775201</t>
  </si>
  <si>
    <t>Přesun hmot procentní pro podlahy dřevěné v objektech v do 6 m</t>
  </si>
  <si>
    <t>1952376094</t>
  </si>
  <si>
    <t>776</t>
  </si>
  <si>
    <t xml:space="preserve"> Podlahy povlakové</t>
  </si>
  <si>
    <t>279</t>
  </si>
  <si>
    <t>776111115</t>
  </si>
  <si>
    <t>Broušení podkladu povlakových podlah před litím stěrky</t>
  </si>
  <si>
    <t>683198979</t>
  </si>
  <si>
    <t>280</t>
  </si>
  <si>
    <t>776111311</t>
  </si>
  <si>
    <t>Vysátí podkladu povlakových podlah</t>
  </si>
  <si>
    <t>-1000301510</t>
  </si>
  <si>
    <t>281</t>
  </si>
  <si>
    <t>776121111</t>
  </si>
  <si>
    <t>Vodou ředitelná penetrace savého podkladu povlakových podlah ředěná v poměru 1:3</t>
  </si>
  <si>
    <t>-1607467153</t>
  </si>
  <si>
    <t>282</t>
  </si>
  <si>
    <t>776141111</t>
  </si>
  <si>
    <t>Vyrovnání podkladu povlakových podlah stěrkou pevnosti 20 MPa tl 3 mm</t>
  </si>
  <si>
    <t>1358175144</t>
  </si>
  <si>
    <t>283</t>
  </si>
  <si>
    <t>776201812</t>
  </si>
  <si>
    <t>Demontáž lepených povlakových podlah s podložkou ručně</t>
  </si>
  <si>
    <t>325680051</t>
  </si>
  <si>
    <t>284</t>
  </si>
  <si>
    <t>776221111</t>
  </si>
  <si>
    <t>Lepení pásů z PVC standardním lepidlem</t>
  </si>
  <si>
    <t>534671804</t>
  </si>
  <si>
    <t>337</t>
  </si>
  <si>
    <t>28411021</t>
  </si>
  <si>
    <t>PVC vinyl homogenní zátěžová tl 2,00 mm, úprava PUR, třída zátěže 34/43, hmotnost 3550g/m2, hořlavost Bfl S1,</t>
  </si>
  <si>
    <t>-1741571076</t>
  </si>
  <si>
    <t>286</t>
  </si>
  <si>
    <t>1646670638</t>
  </si>
  <si>
    <t>338</t>
  </si>
  <si>
    <t>510756553</t>
  </si>
  <si>
    <t>288</t>
  </si>
  <si>
    <t>776411111</t>
  </si>
  <si>
    <t>Montáž obvodových soklíků výšky do 80 mm</t>
  </si>
  <si>
    <t>-1343355061</t>
  </si>
  <si>
    <t>339</t>
  </si>
  <si>
    <t>28411001</t>
  </si>
  <si>
    <t>lišta soklová PVC 9,7x58mm</t>
  </si>
  <si>
    <t>1195064410</t>
  </si>
  <si>
    <t>290</t>
  </si>
  <si>
    <t>998776201</t>
  </si>
  <si>
    <t>Přesun hmot procentní pro podlahy povlakové v objektech v do 6 m</t>
  </si>
  <si>
    <t>581216908</t>
  </si>
  <si>
    <t>781</t>
  </si>
  <si>
    <t xml:space="preserve"> Dokončovací práce - obklady</t>
  </si>
  <si>
    <t>340</t>
  </si>
  <si>
    <t>781471810</t>
  </si>
  <si>
    <t>Demontáž obkladů z obkladaček keramických kladených do malty</t>
  </si>
  <si>
    <t>-1170515599</t>
  </si>
  <si>
    <t>341</t>
  </si>
  <si>
    <t>781474116</t>
  </si>
  <si>
    <t>Montáž obkladů vnitřních keramických hladkých přes 25 do 35 ks/m2 lepených flexibilním lepidlem</t>
  </si>
  <si>
    <t>-493430268</t>
  </si>
  <si>
    <t>293</t>
  </si>
  <si>
    <t>597610260R</t>
  </si>
  <si>
    <t>obkládačky keramické 200x200mm</t>
  </si>
  <si>
    <t>827748150</t>
  </si>
  <si>
    <t>294</t>
  </si>
  <si>
    <t>781479191</t>
  </si>
  <si>
    <t>Příplatek k montáži obkladů vnitřních keramických hladkých za plochu do 10 m2</t>
  </si>
  <si>
    <t>-1065332886</t>
  </si>
  <si>
    <t>295</t>
  </si>
  <si>
    <t>781479196</t>
  </si>
  <si>
    <t>Příplatek k montáži obkladů vnitřních keramických hladkých za spárování tmelem dvousložkovým</t>
  </si>
  <si>
    <t>-1498322230</t>
  </si>
  <si>
    <t>296</t>
  </si>
  <si>
    <t>781479197</t>
  </si>
  <si>
    <t>Příplatek k montáži obkladů vnitřních keramických hladkých za lepením lepidlem dvousložkovým</t>
  </si>
  <si>
    <t>244630879</t>
  </si>
  <si>
    <t>297</t>
  </si>
  <si>
    <t>78149101R</t>
  </si>
  <si>
    <t>Montáž zrcadel plochy do 1 m2 v hliníkovém rámu</t>
  </si>
  <si>
    <t>835074676</t>
  </si>
  <si>
    <t>298</t>
  </si>
  <si>
    <t>63465126R</t>
  </si>
  <si>
    <t xml:space="preserve">zrcadlo  vč.hliníkového rámu</t>
  </si>
  <si>
    <t>775028894</t>
  </si>
  <si>
    <t>299</t>
  </si>
  <si>
    <t>781494111</t>
  </si>
  <si>
    <t>Plastové profily rohové lepené flexibilním lepidlem</t>
  </si>
  <si>
    <t>59935165</t>
  </si>
  <si>
    <t>300</t>
  </si>
  <si>
    <t>781494511</t>
  </si>
  <si>
    <t>Plastové profily ukončovací lepené flexibilním lepidlem</t>
  </si>
  <si>
    <t>1304833251</t>
  </si>
  <si>
    <t>301</t>
  </si>
  <si>
    <t>998781201</t>
  </si>
  <si>
    <t>Přesun hmot procentní pro obklady keramické v objektech v do 6 m</t>
  </si>
  <si>
    <t>-659245661</t>
  </si>
  <si>
    <t>784</t>
  </si>
  <si>
    <t xml:space="preserve"> Dokončovací práce - malby a tapety</t>
  </si>
  <si>
    <t>305</t>
  </si>
  <si>
    <t>784181101</t>
  </si>
  <si>
    <t>Základní akrylátová jednonásobná penetrace podkladu v místnostech výšky do 3,80m</t>
  </si>
  <si>
    <t>765264701</t>
  </si>
  <si>
    <t>307</t>
  </si>
  <si>
    <t>784211131</t>
  </si>
  <si>
    <t>Dvojnásobné bílé malby ze směsí za mokra minimálně otěruvzdorných v místnostech do 3,80 m</t>
  </si>
  <si>
    <t>2014737371</t>
  </si>
  <si>
    <t>786</t>
  </si>
  <si>
    <t xml:space="preserve"> Dokončovací práce - čalounické úpravy</t>
  </si>
  <si>
    <t>309</t>
  </si>
  <si>
    <t>786626111</t>
  </si>
  <si>
    <t xml:space="preserve">Montáž lamelové žaluzie vnitřní </t>
  </si>
  <si>
    <t>547491624</t>
  </si>
  <si>
    <t>310</t>
  </si>
  <si>
    <t>553462000R</t>
  </si>
  <si>
    <t xml:space="preserve">žaluzie horizontální interiérové  vč.všech doplňků</t>
  </si>
  <si>
    <t>1558968378</t>
  </si>
  <si>
    <t>311</t>
  </si>
  <si>
    <t>998786201</t>
  </si>
  <si>
    <t>Přesun hmot procentní pro čalounické úpravy v objektech v do 6 m</t>
  </si>
  <si>
    <t>-1433683305</t>
  </si>
  <si>
    <t xml:space="preserve"> Práce a dodávky M</t>
  </si>
  <si>
    <t>33-M</t>
  </si>
  <si>
    <t xml:space="preserve"> Montáže dopr.zaříz.,sklad. zař. a váh</t>
  </si>
  <si>
    <t>313</t>
  </si>
  <si>
    <t>3300R01</t>
  </si>
  <si>
    <t xml:space="preserve">Mont+dod  pásový schodoloez s obsluhou</t>
  </si>
  <si>
    <t>64</t>
  </si>
  <si>
    <t>-89043896</t>
  </si>
  <si>
    <t>Úroveň 4:</t>
  </si>
  <si>
    <t>D.1.4.1 - Objekt II.stupeň ZŠ</t>
  </si>
  <si>
    <t xml:space="preserve">OST -  Ostatní náklady</t>
  </si>
  <si>
    <t xml:space="preserve">    727 -  Zdravotechnika - požární ochrana</t>
  </si>
  <si>
    <t xml:space="preserve">    723 -  Zdravotechnika - vnitřní plynovod</t>
  </si>
  <si>
    <t xml:space="preserve">    733 -  Ústřední vytápění - rozvodné potrubí</t>
  </si>
  <si>
    <t xml:space="preserve">    734 -  Ústřední vytápění - armatury</t>
  </si>
  <si>
    <t xml:space="preserve">    735 -  Ústřední vytápění - otopná tělesa</t>
  </si>
  <si>
    <t xml:space="preserve">    783 -  Dokončovací práce - nátěry</t>
  </si>
  <si>
    <t>OST</t>
  </si>
  <si>
    <t xml:space="preserve"> Ostatní náklady</t>
  </si>
  <si>
    <t>OST01</t>
  </si>
  <si>
    <t>Napuštění systému, uvedení do provozu, vyregulování, topná zkouška, zaučení obsluhy</t>
  </si>
  <si>
    <t>hod</t>
  </si>
  <si>
    <t>-1951156943</t>
  </si>
  <si>
    <t>OST05</t>
  </si>
  <si>
    <t>Zednické výpomoce (prostupy, drážky a jejich zapravení)</t>
  </si>
  <si>
    <t>-787745382</t>
  </si>
  <si>
    <t>727</t>
  </si>
  <si>
    <t xml:space="preserve"> Zdravotechnika - požární ochrana</t>
  </si>
  <si>
    <t>7271111R1</t>
  </si>
  <si>
    <t>Protipožární pěna</t>
  </si>
  <si>
    <t>-368458099</t>
  </si>
  <si>
    <t>723</t>
  </si>
  <si>
    <t xml:space="preserve"> Zdravotechnika - vnitřní plynovod</t>
  </si>
  <si>
    <t>733</t>
  </si>
  <si>
    <t xml:space="preserve"> Ústřední vytápění - rozvodné potrubí</t>
  </si>
  <si>
    <t>7</t>
  </si>
  <si>
    <t>733110803</t>
  </si>
  <si>
    <t>Demontáž potrubí ocelového závitového do DN 15</t>
  </si>
  <si>
    <t>-1732722615</t>
  </si>
  <si>
    <t>733110806</t>
  </si>
  <si>
    <t>Demontáž potrubí ocelového závitového do DN 32</t>
  </si>
  <si>
    <t>1479753288</t>
  </si>
  <si>
    <t>733222101</t>
  </si>
  <si>
    <t>Potrubí měděné polotvrdé spojované měkkým pájením D 12x1, vč.tvarovek</t>
  </si>
  <si>
    <t>-1836920326</t>
  </si>
  <si>
    <t>733222102</t>
  </si>
  <si>
    <t>Potrubí měděné polotvrdé spojované měkkým pájením D 15x1, vč.tvarovek</t>
  </si>
  <si>
    <t>1527884631</t>
  </si>
  <si>
    <t>733222104</t>
  </si>
  <si>
    <t>Potrubí měděné polotvrdé spojované měkkým pájením D 22x1, vč.tvarovek</t>
  </si>
  <si>
    <t>-1876230488</t>
  </si>
  <si>
    <t>733290801</t>
  </si>
  <si>
    <t>Demontáž potrubí měděného do D 35x1,5 mm</t>
  </si>
  <si>
    <t>-1187432083</t>
  </si>
  <si>
    <t>14</t>
  </si>
  <si>
    <t>733291101</t>
  </si>
  <si>
    <t>Zkouška těsnosti potrubí měděné do D 35x1,5</t>
  </si>
  <si>
    <t>578721918</t>
  </si>
  <si>
    <t>733291904R</t>
  </si>
  <si>
    <t>Přechodka ocel/měď</t>
  </si>
  <si>
    <t>2126898101</t>
  </si>
  <si>
    <t>733811231</t>
  </si>
  <si>
    <t>Ochrana vodovodního potrubí přilepenými termoizolačními trubicemi z PE tl do 13 mm DN do 22 mm</t>
  </si>
  <si>
    <t>486923954</t>
  </si>
  <si>
    <t>17</t>
  </si>
  <si>
    <t>733811241</t>
  </si>
  <si>
    <t>Ochrana vodovodního potrubí přilepenými termoizolačními trubicemi z PE tl do 20 mm DN do 22 mm</t>
  </si>
  <si>
    <t>35718371</t>
  </si>
  <si>
    <t>18</t>
  </si>
  <si>
    <t>733811251</t>
  </si>
  <si>
    <t>Ochrana vodovodního potrubí přilepenými termoizolačními trubicemi z PE tl do 25 mm DN do 22 mm</t>
  </si>
  <si>
    <t>-134032998</t>
  </si>
  <si>
    <t>19</t>
  </si>
  <si>
    <t>733890803</t>
  </si>
  <si>
    <t>Přemístění potrubí demontovaného vodorovně do 100 m v objektech výšky přes 6 do 24 m</t>
  </si>
  <si>
    <t>1174344525</t>
  </si>
  <si>
    <t>20</t>
  </si>
  <si>
    <t>998733202</t>
  </si>
  <si>
    <t>Přesun hmot procentní pro rozvody potrubí v objektech v do 12 m</t>
  </si>
  <si>
    <t>327413391</t>
  </si>
  <si>
    <t>734</t>
  </si>
  <si>
    <t xml:space="preserve"> Ústřední vytápění - armatury</t>
  </si>
  <si>
    <t>734221682</t>
  </si>
  <si>
    <t>Termostatická hlavice kapalinová PN 10 do 110°C otopných těles VK</t>
  </si>
  <si>
    <t>-302617279</t>
  </si>
  <si>
    <t>22</t>
  </si>
  <si>
    <t>734261409R</t>
  </si>
  <si>
    <t xml:space="preserve">Připojovací armatura H  - šroubení přímé</t>
  </si>
  <si>
    <t>626814744</t>
  </si>
  <si>
    <t>23</t>
  </si>
  <si>
    <t>998734202</t>
  </si>
  <si>
    <t>Přesun hmot procentní pro armatury v objektech v do 12 m</t>
  </si>
  <si>
    <t>270042524</t>
  </si>
  <si>
    <t>735</t>
  </si>
  <si>
    <t xml:space="preserve"> Ústřední vytápění - otopná tělesa</t>
  </si>
  <si>
    <t>24</t>
  </si>
  <si>
    <t>735000912</t>
  </si>
  <si>
    <t>Vyregulování ventilu nebo kohoutu dvojregulačního s termostatickým ovládáním</t>
  </si>
  <si>
    <t>1384894119</t>
  </si>
  <si>
    <t>735111810</t>
  </si>
  <si>
    <t>Demontáž otopného tělesa litinového článkového</t>
  </si>
  <si>
    <t>1647571343</t>
  </si>
  <si>
    <t>26</t>
  </si>
  <si>
    <t>735118110</t>
  </si>
  <si>
    <t>Zkoušky těsnosti otopných těles litinových článkových vodou</t>
  </si>
  <si>
    <t>-1920465345</t>
  </si>
  <si>
    <t>27</t>
  </si>
  <si>
    <t>735119140</t>
  </si>
  <si>
    <t>Montáž otopného tělesa litinového článkového, užitý materiál</t>
  </si>
  <si>
    <t>-1459970008</t>
  </si>
  <si>
    <t>28</t>
  </si>
  <si>
    <t>735152171</t>
  </si>
  <si>
    <t>Otopné těleso panelové 10 VKU Plan výška/délka 600/400 mm, spodní připojení H</t>
  </si>
  <si>
    <t>-61434914</t>
  </si>
  <si>
    <t>735152461R</t>
  </si>
  <si>
    <t>Otopné těleso panelové 21 VKU Plan výška/délka 400/1600 mm, spodní připojení H</t>
  </si>
  <si>
    <t>1691751400</t>
  </si>
  <si>
    <t>735152472</t>
  </si>
  <si>
    <t>Otopné těleso panelové 21 VKU Plan výška/délka 600/500 mm, spodní připojení H</t>
  </si>
  <si>
    <t>-600188727</t>
  </si>
  <si>
    <t>33</t>
  </si>
  <si>
    <t>735152475</t>
  </si>
  <si>
    <t>Otopné těleso panelové 21 VKU Plan výška/délka 600/800 mm, spodní připojení H</t>
  </si>
  <si>
    <t>-999481235</t>
  </si>
  <si>
    <t>34</t>
  </si>
  <si>
    <t>735152477</t>
  </si>
  <si>
    <t>Otopné těleso panelové 21 VKU Plan výška/délka 600/1000 mm, spodní připojení H</t>
  </si>
  <si>
    <t>-1942936865</t>
  </si>
  <si>
    <t>35</t>
  </si>
  <si>
    <t>735191904</t>
  </si>
  <si>
    <t>Vyčištění otopných těles litinových proplachem vodou</t>
  </si>
  <si>
    <t>1096492357</t>
  </si>
  <si>
    <t>36</t>
  </si>
  <si>
    <t>735291800</t>
  </si>
  <si>
    <t>Demontáž konzoly nebo držáku otopných těles, registrů nebo konvektorů do odpadu</t>
  </si>
  <si>
    <t>1331838505</t>
  </si>
  <si>
    <t>37</t>
  </si>
  <si>
    <t>735494811</t>
  </si>
  <si>
    <t>Vypuštění vody z otopných těles</t>
  </si>
  <si>
    <t>1206455189</t>
  </si>
  <si>
    <t>38</t>
  </si>
  <si>
    <t>735890802</t>
  </si>
  <si>
    <t>Přemístění demontovaného otopného tělesa vodorovně 100 m v objektech výšky přes 6 do 12 m</t>
  </si>
  <si>
    <t>511500357</t>
  </si>
  <si>
    <t>39</t>
  </si>
  <si>
    <t>998735202</t>
  </si>
  <si>
    <t>Přesun hmot procentní pro otopná tělesa v objektech v do 12 m</t>
  </si>
  <si>
    <t>1030012689</t>
  </si>
  <si>
    <t>783</t>
  </si>
  <si>
    <t xml:space="preserve"> Dokončovací práce - nátěry</t>
  </si>
  <si>
    <t>40</t>
  </si>
  <si>
    <t>783614111</t>
  </si>
  <si>
    <t>Základní jednonásobný syntetický nátěr článkových otopných těles</t>
  </si>
  <si>
    <t>385612075</t>
  </si>
  <si>
    <t>41</t>
  </si>
  <si>
    <t>783614551</t>
  </si>
  <si>
    <t>Základní jednonásobný syntetický nátěr potrubí do DN 50 mm</t>
  </si>
  <si>
    <t>674628089</t>
  </si>
  <si>
    <t>42</t>
  </si>
  <si>
    <t>783617117</t>
  </si>
  <si>
    <t>Krycí dvojnásobný syntetický nátěr článkových otopných těles</t>
  </si>
  <si>
    <t>-1811457782</t>
  </si>
  <si>
    <t>43</t>
  </si>
  <si>
    <t>783617611</t>
  </si>
  <si>
    <t>Krycí dvojnásobný syntetický nátěr potrubí do DN 50 mm</t>
  </si>
  <si>
    <t>-1577742295</t>
  </si>
  <si>
    <t>D.1.4.2 - Hygienický objekt I.stupeň ZŠ</t>
  </si>
  <si>
    <t>997914380</t>
  </si>
  <si>
    <t>-916782819</t>
  </si>
  <si>
    <t>-1402885517</t>
  </si>
  <si>
    <t>723150365</t>
  </si>
  <si>
    <t>Chránička D 38x2,6 mm</t>
  </si>
  <si>
    <t>1479057409</t>
  </si>
  <si>
    <t>1643781542</t>
  </si>
  <si>
    <t>1603804929</t>
  </si>
  <si>
    <t>-310948152</t>
  </si>
  <si>
    <t>-1231924564</t>
  </si>
  <si>
    <t>733222103</t>
  </si>
  <si>
    <t>Potrubí měděné polotvrdé spojované měkkým pájením D 18x1, vč.tvarovek</t>
  </si>
  <si>
    <t>-1346836487</t>
  </si>
  <si>
    <t>1290955034</t>
  </si>
  <si>
    <t>682921569</t>
  </si>
  <si>
    <t>733811221</t>
  </si>
  <si>
    <t>Ochrana vodovodního potrubí přilepenými termoizolačními trubicemi z PE tl do 9 mm DN do 22 mm</t>
  </si>
  <si>
    <t>-1391787927</t>
  </si>
  <si>
    <t>1776778490</t>
  </si>
  <si>
    <t>-944299736</t>
  </si>
  <si>
    <t>-2027060225</t>
  </si>
  <si>
    <t>-1652365664</t>
  </si>
  <si>
    <t>-1691741301</t>
  </si>
  <si>
    <t>2110458517</t>
  </si>
  <si>
    <t>-1979049521</t>
  </si>
  <si>
    <t>268659271</t>
  </si>
  <si>
    <t>735152173</t>
  </si>
  <si>
    <t>Otopné těleso panelové 10 VKU Plan výška/délka 600/600 mm</t>
  </si>
  <si>
    <t>320043897</t>
  </si>
  <si>
    <t>1033398797</t>
  </si>
  <si>
    <t>-1507640993</t>
  </si>
  <si>
    <t>-1053995034</t>
  </si>
  <si>
    <t>159667692</t>
  </si>
  <si>
    <t>-80005842</t>
  </si>
  <si>
    <t>-2011376925</t>
  </si>
  <si>
    <t>01 - Struktuovaná kabeláž</t>
  </si>
  <si>
    <t>D1 - Přípojné místo</t>
  </si>
  <si>
    <t>D2 - Rozvaděče</t>
  </si>
  <si>
    <t>D3 - Propojovací kabely</t>
  </si>
  <si>
    <t>D4 - Optika - vybavení rozvaděčů</t>
  </si>
  <si>
    <t>D5 - Telekomunikační materiál</t>
  </si>
  <si>
    <t>D6 - Kabely</t>
  </si>
  <si>
    <t xml:space="preserve">D7 - Ostatní </t>
  </si>
  <si>
    <t>D1</t>
  </si>
  <si>
    <t>Přípojné místo</t>
  </si>
  <si>
    <t>1.1R</t>
  </si>
  <si>
    <t>D+M Keystone modul RJ-45 stíněný, Cat. 6</t>
  </si>
  <si>
    <t>ks</t>
  </si>
  <si>
    <t>1.2R</t>
  </si>
  <si>
    <t>D+M maska nosná, 2x pozice keystone</t>
  </si>
  <si>
    <t>1.3R</t>
  </si>
  <si>
    <t>D+M maska nosná, 1x pozice keystone</t>
  </si>
  <si>
    <t>1.4R</t>
  </si>
  <si>
    <t>D+M kryt zásuvky pro nosné masky</t>
  </si>
  <si>
    <t>1.5R</t>
  </si>
  <si>
    <t>D+M rámeček zásuvky jednonásobný</t>
  </si>
  <si>
    <t>1.6R</t>
  </si>
  <si>
    <t>D+M vodotěsná datová stíněná zásuvka RJ45 na omítku IP66, Cat.6</t>
  </si>
  <si>
    <t>1.7R</t>
  </si>
  <si>
    <t>D+M vodotěsná datová stíněná dvojzásuvka (2xRJ45) na omítku IP66, Cat.6</t>
  </si>
  <si>
    <t>1.8R</t>
  </si>
  <si>
    <t>D+M Plastová uzamykatelná rozvodnice, IP66, rozměr 350x400x200mm, na omítku</t>
  </si>
  <si>
    <t>D2</t>
  </si>
  <si>
    <t>Rozvaděče</t>
  </si>
  <si>
    <t>2.1R</t>
  </si>
  <si>
    <t>D+M Stojanový rozvaděč 19", 42U, 800x800, Prosklené dveře, montovaný</t>
  </si>
  <si>
    <t>2.2R</t>
  </si>
  <si>
    <t>D+M Závěsný rozvaděč 19", 22U, 800x800, Prosklené dveře</t>
  </si>
  <si>
    <t>2.3R</t>
  </si>
  <si>
    <t>D+M Ventilační jednotka, 4x ventilátor, termostat, 1U</t>
  </si>
  <si>
    <t>2.4R</t>
  </si>
  <si>
    <t>D+M Patchpanel kat.3, 50 port, 1U</t>
  </si>
  <si>
    <t>2.5R</t>
  </si>
  <si>
    <t>D+M Patchpanel stíněný 24 port, 1U, kat. 6</t>
  </si>
  <si>
    <t>2.6R</t>
  </si>
  <si>
    <t>D+M 19" Organizér, plastový kanál, 1U</t>
  </si>
  <si>
    <t>2.7R</t>
  </si>
  <si>
    <t>D+M 19" Polička 450mm, 1U, nosnost 30kg, černá</t>
  </si>
  <si>
    <t>2.8R</t>
  </si>
  <si>
    <t>D+M 19" Napájecí panel, přepěťová ochrana, 5x230V, 1U</t>
  </si>
  <si>
    <t>D3</t>
  </si>
  <si>
    <t>Propojovací kabely</t>
  </si>
  <si>
    <t>3.1R</t>
  </si>
  <si>
    <t xml:space="preserve">D+M propojovací kabel RJ45/RJ45, STP  1m, kat. 6, šedá</t>
  </si>
  <si>
    <t>3.2R</t>
  </si>
  <si>
    <t xml:space="preserve">D+M propojovací kabel RJ45/RJ45, STP,  2m, kat. 6, šedá</t>
  </si>
  <si>
    <t>3.3R</t>
  </si>
  <si>
    <t xml:space="preserve">D+M propojovací kabel RJ45/RJ45, STP,  3m, kat. 6, šedá</t>
  </si>
  <si>
    <t>3.4R</t>
  </si>
  <si>
    <t xml:space="preserve">D+M propojovací kabel RJ45/RJ45, STP,  5m, kat. 6, šedá</t>
  </si>
  <si>
    <t>D4</t>
  </si>
  <si>
    <t>Optika - vybavení rozvaděčů</t>
  </si>
  <si>
    <t>4.1R</t>
  </si>
  <si>
    <t>D+M pigtail MM, 50/125um, 1m</t>
  </si>
  <si>
    <t>4.2R</t>
  </si>
  <si>
    <t>D+M ochrana sváru</t>
  </si>
  <si>
    <t>4.3R</t>
  </si>
  <si>
    <t>D+M SC-SC Duplex, optická spojka, MM, do SC díry</t>
  </si>
  <si>
    <t>4.4R</t>
  </si>
  <si>
    <t>D+M Patch cord SC-SC, 1 m, 50/125 um, duplex</t>
  </si>
  <si>
    <t>4.5R</t>
  </si>
  <si>
    <t>D+M FPC opt.vana pro 16xSC, SC-DUPLEX; vyvázání+držák svárů</t>
  </si>
  <si>
    <t>50</t>
  </si>
  <si>
    <t>D5</t>
  </si>
  <si>
    <t>Telekomunikační materiál</t>
  </si>
  <si>
    <t>5.1R</t>
  </si>
  <si>
    <t>D+M Telekomunikační rozvaděč MIS 1b</t>
  </si>
  <si>
    <t>52</t>
  </si>
  <si>
    <t>5.2R</t>
  </si>
  <si>
    <t>D+M Lišta rozpojovací, LSA plus</t>
  </si>
  <si>
    <t>54</t>
  </si>
  <si>
    <t>5.3R</t>
  </si>
  <si>
    <t>D+M Plech montážní 10+1 pozice 22 mm</t>
  </si>
  <si>
    <t>56</t>
  </si>
  <si>
    <t>5.4R</t>
  </si>
  <si>
    <t>D+M Lišta zemnící, LSA plus</t>
  </si>
  <si>
    <t>58</t>
  </si>
  <si>
    <t>5.5R</t>
  </si>
  <si>
    <t>D+M Zásobník bleskojistek</t>
  </si>
  <si>
    <t>60</t>
  </si>
  <si>
    <t>5.6R</t>
  </si>
  <si>
    <t>D+M Bleskojistka 6x8, 10kA/10A, 230V</t>
  </si>
  <si>
    <t>62</t>
  </si>
  <si>
    <t>D6</t>
  </si>
  <si>
    <t>Kabely</t>
  </si>
  <si>
    <t>5.1.1R</t>
  </si>
  <si>
    <t>D+M UTP instalační kabel FTP Cat.6, LS0H</t>
  </si>
  <si>
    <t>5.3.1R</t>
  </si>
  <si>
    <t>D+M optický kabel MM/8 vláken, gelový univerzální</t>
  </si>
  <si>
    <t>66</t>
  </si>
  <si>
    <t>5.4.1R</t>
  </si>
  <si>
    <t>D+M kabel SYKFY 30x2x0,5</t>
  </si>
  <si>
    <t>68</t>
  </si>
  <si>
    <t>5.5.1R</t>
  </si>
  <si>
    <t>D+M Kabel CYKY-J 3x2,5</t>
  </si>
  <si>
    <t>70</t>
  </si>
  <si>
    <t>5.6.1R</t>
  </si>
  <si>
    <t>D+M Kabel CYA 16</t>
  </si>
  <si>
    <t>D7</t>
  </si>
  <si>
    <t xml:space="preserve">Ostatní </t>
  </si>
  <si>
    <t>6.1R</t>
  </si>
  <si>
    <t>Měření vývodů SK kat.6 vč. měř. protokolů</t>
  </si>
  <si>
    <t>74</t>
  </si>
  <si>
    <t>6.2R</t>
  </si>
  <si>
    <t>D+M Svařování pigtailů</t>
  </si>
  <si>
    <t>76</t>
  </si>
  <si>
    <t>6.3R</t>
  </si>
  <si>
    <t>Měření optického segmentu vč. protokolu</t>
  </si>
  <si>
    <t>78</t>
  </si>
  <si>
    <t>6.4R</t>
  </si>
  <si>
    <t>Demontáže stávajících datových sítí</t>
  </si>
  <si>
    <t>80</t>
  </si>
  <si>
    <t>6.5R</t>
  </si>
  <si>
    <t>HZS</t>
  </si>
  <si>
    <t>6.6R</t>
  </si>
  <si>
    <t>Spolupráce s ostatními profesemi</t>
  </si>
  <si>
    <t>84</t>
  </si>
  <si>
    <t>6.7R</t>
  </si>
  <si>
    <t>Oživení systému</t>
  </si>
  <si>
    <t>86</t>
  </si>
  <si>
    <t>6.8R</t>
  </si>
  <si>
    <t>Revize, zaškolení obsluhy, odzkoušení systému</t>
  </si>
  <si>
    <t>88</t>
  </si>
  <si>
    <t>02 - Telefonní ústředa + Domovní telefon</t>
  </si>
  <si>
    <t>D1 - Materiál VoIP</t>
  </si>
  <si>
    <t>D2 - DT</t>
  </si>
  <si>
    <t>D3 - Ostatní</t>
  </si>
  <si>
    <t>Materiál VoIP</t>
  </si>
  <si>
    <t>Pol1R</t>
  </si>
  <si>
    <t>D+M základní box VoIP tel. ústředny, verze RACK , 2x linky ISDN S0, modem dálkového programování, vč. karty IP telefonie</t>
  </si>
  <si>
    <t>Pol2R</t>
  </si>
  <si>
    <t>D+M Síťová šňůra Euro</t>
  </si>
  <si>
    <t>Pol3R</t>
  </si>
  <si>
    <t>D+M základní licence pro VoIP</t>
  </si>
  <si>
    <t>Pol4R</t>
  </si>
  <si>
    <t>D+M SIP přípojek do JTS</t>
  </si>
  <si>
    <t>Pol5R</t>
  </si>
  <si>
    <t>D+M licencí pro IP linky</t>
  </si>
  <si>
    <t>Pol6R</t>
  </si>
  <si>
    <t>D+M IP TP handsfree</t>
  </si>
  <si>
    <t>Pol7R</t>
  </si>
  <si>
    <t>D+M IP TP Openstage 40</t>
  </si>
  <si>
    <t>Pol8R</t>
  </si>
  <si>
    <t>D+M telefonní šňůra 6m MW6/MW6</t>
  </si>
  <si>
    <t>Pol9R</t>
  </si>
  <si>
    <t>D+M kabelová jednotka k jednotlivým kartám</t>
  </si>
  <si>
    <t>Pol10R</t>
  </si>
  <si>
    <t>D+M karta OCCB3 pro vnitřní kanály</t>
  </si>
  <si>
    <t>Pol11R</t>
  </si>
  <si>
    <t>D+M Switch PoE pro napájení IP TP 48 port</t>
  </si>
  <si>
    <t>DT</t>
  </si>
  <si>
    <t>Pol12R</t>
  </si>
  <si>
    <t xml:space="preserve">D+M IP dveřní komunikátor se 6-ti  tlačítky, barevnou kamerou s IR přísvitem a klávesnicí, přenos audia a videa po SIP protokolu, -20-55°C, PoE/12V, venkovní, vč. stříšky</t>
  </si>
  <si>
    <t>Pol13R</t>
  </si>
  <si>
    <t>D+M Napájecí zdroj 230V/12V/3A, v krytu</t>
  </si>
  <si>
    <t>Pol14R</t>
  </si>
  <si>
    <t>D+M Samozamykací elektromechanický zámek, paniková funkce, 12-24V,DC,</t>
  </si>
  <si>
    <t>Pol15R</t>
  </si>
  <si>
    <t>D+M Propojovací kabel délky 6m</t>
  </si>
  <si>
    <t>Pol16R</t>
  </si>
  <si>
    <t>D+M Kabelová zadlabávací průchodka</t>
  </si>
  <si>
    <t>Pol17R</t>
  </si>
  <si>
    <t>D+M Protiplech pro samozamykací zámky</t>
  </si>
  <si>
    <t>Pol18R</t>
  </si>
  <si>
    <t>D+M Bezpečnostní kování klika/klika</t>
  </si>
  <si>
    <t>Ostatní</t>
  </si>
  <si>
    <t>02.6.5R</t>
  </si>
  <si>
    <t>02.6.6R</t>
  </si>
  <si>
    <t>02.6.7R</t>
  </si>
  <si>
    <t>02.6.8R</t>
  </si>
  <si>
    <t>Revize, měření, zaškolení obsluhy, odzkoušení systému</t>
  </si>
  <si>
    <t xml:space="preserve">03 -  Aktivní prvky, PC vybavení učeben</t>
  </si>
  <si>
    <t>D1 - Aktivní prvky</t>
  </si>
  <si>
    <t>D2 - Vybavení učeben - PC,kabinet</t>
  </si>
  <si>
    <t>D3 - UPS</t>
  </si>
  <si>
    <t>D4 - Ostatní</t>
  </si>
  <si>
    <t>Aktivní prvky</t>
  </si>
  <si>
    <t>Pol20R</t>
  </si>
  <si>
    <t>D+M Access point pro WiFi Standalone or Controller AP 802.11 abgn Wireless Access Point, Dual radio, CAPWAP, PoE</t>
  </si>
  <si>
    <t>Pol21R</t>
  </si>
  <si>
    <t>D+M Access point pro WiFi Standalone or Controller AP 802.11 abgn Wireless Access Point, Dual radio, CAPWAP, PoE, IP66</t>
  </si>
  <si>
    <t>Pol22R</t>
  </si>
  <si>
    <t>D+M 28-port Gigabit WebManaged Switch, 24xGLAN, 4xLAN/SFP, fanless</t>
  </si>
  <si>
    <t>Pol25R</t>
  </si>
  <si>
    <t>D+M 52-port Gigabit WebManaged switch: 48x Gigabit metal + 4x Gigabit combo (metal/SFP), IPv6, 8</t>
  </si>
  <si>
    <t>Pol26R</t>
  </si>
  <si>
    <t>D+M Centrální optický switch pro připojení serverů, propoj do ostatních racků a připojení internetu 24-port Fibre Metro Aggregation Gigabit switch, L2+, 20x SFP dual speed (Gigabit/100Mbps) + 4x combo</t>
  </si>
  <si>
    <t>Pol27R</t>
  </si>
  <si>
    <t xml:space="preserve">PoE Switch pro připojení  a napájení WiFi a kamer AP 28-port Gigabit WebManaged switch: 24x Gigabit metal + 4x Gigabit combo (metal/SFP), PoE 802.3at (High Power, 30W) - Power budget 375W, IPv6, 802.3az (Green), Layer 2-4 security options, L2 Multicast, 1</t>
  </si>
  <si>
    <t>Pol28R</t>
  </si>
  <si>
    <t>D+M WiFi Kontroler BUSINESS WIRELESS LAN CONTROLLER, MANAGE UP TO 24 APS</t>
  </si>
  <si>
    <t>Vybavení učeben - PC,kabinet</t>
  </si>
  <si>
    <t>Pol29R</t>
  </si>
  <si>
    <t>D+M Stolní počítač - Intel core i5, 8GB RAM, SSD 256GB 500MBps/500MBps, USB 3.0+3.1C, W10 x64professional, LAN, čtečka pam. Karet, CD/DVD RW</t>
  </si>
  <si>
    <t>Pol30R</t>
  </si>
  <si>
    <t>D+M Monitor LCD 24", dotykový 1920x1080, matný,DVI,repro</t>
  </si>
  <si>
    <t>Pol31R</t>
  </si>
  <si>
    <t>D+M Monitor LCD 27", dotykový 1920x1080, matný,DVI,repro</t>
  </si>
  <si>
    <t>Pol32R</t>
  </si>
  <si>
    <t>D+M Sestava aktivních reproduktorů 2x15W, bílé, montáž na zeď</t>
  </si>
  <si>
    <t>kpl</t>
  </si>
  <si>
    <t>Pol33R</t>
  </si>
  <si>
    <t>D+M Sestava aktivních reproduktorů 2x50W, bílé, montáž na zeď (jídelna)</t>
  </si>
  <si>
    <t>Pol34R</t>
  </si>
  <si>
    <t>D+M reproduktorová dvojlinka 2x2,5mm</t>
  </si>
  <si>
    <t>Pol35R</t>
  </si>
  <si>
    <t>D+M krabice KU 68 s víčkem</t>
  </si>
  <si>
    <t>Pol36R</t>
  </si>
  <si>
    <t>D+M Zásuvka s konektorem Jack 3,5mm, stereo, komplet</t>
  </si>
  <si>
    <t>Pol37R</t>
  </si>
  <si>
    <t>D+M Zásuvka s reproduktorovým konektorem, stereo, komplet</t>
  </si>
  <si>
    <t>Pol38R</t>
  </si>
  <si>
    <t>D+M kabel HDMI, pozlacené konektory, 10m</t>
  </si>
  <si>
    <t>Pol39R</t>
  </si>
  <si>
    <t>D+M zásuvka HDMI</t>
  </si>
  <si>
    <t>Pol40R</t>
  </si>
  <si>
    <t>D+M Digitální zrcadlovka CMOS 24.2 Mpx, 3.0" LCD, Li-Ion EN-EL14a, SD/ SDHC/ SDXC, Full HD video, vč. karty 64GB</t>
  </si>
  <si>
    <t>Pol41R</t>
  </si>
  <si>
    <t>D+M Objektiv 18-105 AF-S DX VR</t>
  </si>
  <si>
    <t>Pol42R</t>
  </si>
  <si>
    <t>D+M Digitální kamera AVCHD 1xBSI MOS, 2.51 Mpx, Full HD, 50x opt. zoom, 28mm širokoúhlý objektiv F1.8, 3.0" dotykový LCD displej, SD/SDHC/SDXC, optická stabilizace, Wi-Fi, funkce Level Shot vč. karty 64GB</t>
  </si>
  <si>
    <t>UPS</t>
  </si>
  <si>
    <t>Pol43R</t>
  </si>
  <si>
    <t>D+M UPS 1500VA, 2U, RM, LCD, 230V,</t>
  </si>
  <si>
    <t>03.6.5R</t>
  </si>
  <si>
    <t>03.6.6R</t>
  </si>
  <si>
    <t>Pol44R</t>
  </si>
  <si>
    <t>Pol19R</t>
  </si>
  <si>
    <t>04 - Audio vybavení jazykové učebny</t>
  </si>
  <si>
    <t>D1 - Hardware audio</t>
  </si>
  <si>
    <t>D2 - Montážní materiál</t>
  </si>
  <si>
    <t xml:space="preserve">D3 - Ostatní </t>
  </si>
  <si>
    <t>Hardware audio</t>
  </si>
  <si>
    <t>Pol45R</t>
  </si>
  <si>
    <t>D+M Ovládací pult učitele - umožňuje mj. rozdělení studentů na dvě skupiny (každá pracuje samostatně), rozdělení studentů na páry, komunikaci se studenty, komunikaci s vybraným studentem, komunikaci s vybraným párem, automatický odposlech studentů…</t>
  </si>
  <si>
    <t>Pol46R</t>
  </si>
  <si>
    <t>D+M Extrémně mechanicky odolná sluchátka s dynamickým mikrofonem</t>
  </si>
  <si>
    <t>Pol47R</t>
  </si>
  <si>
    <t>Jazykový profesionální přehrávač MP3/CD/USB - umožňuje mj.: velmi jednoduché ovládání s možností zpomalování, zrychlování, nekonečné opakování libovolného úseku věty, slova, intuitivně ovládané 4 vnitřní paměti, zvukový výstup ze dvou USB flash pamětí sou</t>
  </si>
  <si>
    <t>Pol48R</t>
  </si>
  <si>
    <t xml:space="preserve">D+M Digitální přehrávač – recorder CD/SD/USB  - jednoduše umožňuje mj. přímý převod z vestavěné CD mechaniky přehrávače do FLASH a SD pamětí ve formátu MP3, nahrávat do FLASH, SD paměti ve formátu MP3, přehrává z FLASH a SD paměti</t>
  </si>
  <si>
    <t>Pol49R</t>
  </si>
  <si>
    <t>D+M Externí reproduktory</t>
  </si>
  <si>
    <t>pár</t>
  </si>
  <si>
    <t>Pol50R</t>
  </si>
  <si>
    <t>D+M Bezdrátová učitelská sluchátka</t>
  </si>
  <si>
    <t>Pol51R</t>
  </si>
  <si>
    <t>D+M Komunikační software pro jazykovou učebnu</t>
  </si>
  <si>
    <t>Pol52R</t>
  </si>
  <si>
    <t>D+M Komunikační software pro digitální jazykové přehrávače</t>
  </si>
  <si>
    <t>Pol53R</t>
  </si>
  <si>
    <t>D+M Software pro připojení externích zdrojů (PC, notebooku …)</t>
  </si>
  <si>
    <t>Pol54R</t>
  </si>
  <si>
    <t>D+M Uzamykatelná skříňka nábytkové části sestavy</t>
  </si>
  <si>
    <t>Montážní materiál</t>
  </si>
  <si>
    <t>Pol55R</t>
  </si>
  <si>
    <t>D+M kabel CYKY 3x1,5</t>
  </si>
  <si>
    <t>Pol56R</t>
  </si>
  <si>
    <t>D+M kabel stíněná dvojlinka</t>
  </si>
  <si>
    <t>Pol57R</t>
  </si>
  <si>
    <t>D+M konektory</t>
  </si>
  <si>
    <t>Pol58R</t>
  </si>
  <si>
    <t>Funkční zkouška systému</t>
  </si>
  <si>
    <t>04.6.5R</t>
  </si>
  <si>
    <t>04.6.6R</t>
  </si>
  <si>
    <t>Pol59R</t>
  </si>
  <si>
    <t>Oživení systému, revize</t>
  </si>
  <si>
    <t>05 - Software</t>
  </si>
  <si>
    <t>D1 - Software + licence</t>
  </si>
  <si>
    <t xml:space="preserve">D2 - Ostatní </t>
  </si>
  <si>
    <t>Software + licence</t>
  </si>
  <si>
    <t>Pol60R</t>
  </si>
  <si>
    <t>D+M Komplexní řešení (HW+SW ) pro centrální monitoring všech síťových zařízení přes SNMP a jiné protokoly s přehledným webovým výstupem</t>
  </si>
  <si>
    <t>Pol61R</t>
  </si>
  <si>
    <t>D+M Program pro ovládání počítačových učeben - správce učebny - 1x licence pro dvě počítačové učebny (60 koncových zařízení)</t>
  </si>
  <si>
    <t>rok</t>
  </si>
  <si>
    <t>Pol62R</t>
  </si>
  <si>
    <t>D+M Antivirové řešení ESET - 50 licencí pro koncová zařízení +1x licence Fileserver</t>
  </si>
  <si>
    <t>Pol63R</t>
  </si>
  <si>
    <t>D+M SW pro vzdálenou správu IT zařízení (Teamviever) - 1licenece správce (licence pro koncové zařízení zdarma)</t>
  </si>
  <si>
    <t>Pol64R</t>
  </si>
  <si>
    <t xml:space="preserve">D+M Switch - hardwareový firewall  s routerem</t>
  </si>
  <si>
    <t>Pol65R</t>
  </si>
  <si>
    <t>D+M Licence monitoringu provozu (Intrusion nad detection filter) + filtr obsahu (Content filter) +Antispam vč. antiviru - Bundle vč. VPN SSL klient do 50ti klientů</t>
  </si>
  <si>
    <t>Pol66R</t>
  </si>
  <si>
    <t>D+M Komplexní SW pro správu školy - evidence, rozvrhy, web. výstup (Bakaláři) licence pro 200 žáků</t>
  </si>
  <si>
    <t>05.6.5R</t>
  </si>
  <si>
    <t>05.6.6R</t>
  </si>
  <si>
    <t>Pol67R</t>
  </si>
  <si>
    <t>Oživení systému, instalace SW, nastavení</t>
  </si>
  <si>
    <t>05.6.8R</t>
  </si>
  <si>
    <t>07 - Kabelové trasy</t>
  </si>
  <si>
    <t>D1 - Elektroinstalační materiál</t>
  </si>
  <si>
    <t>Elektroinstalační materiál</t>
  </si>
  <si>
    <t>Pol73R</t>
  </si>
  <si>
    <t>D+M Trubka ohebná PVC volně nebo pod omítkou 23 mm</t>
  </si>
  <si>
    <t>metr</t>
  </si>
  <si>
    <t>Pol74R</t>
  </si>
  <si>
    <t>D+M Trubka ohebná PVC volně nebo pod omítkou 29 mm</t>
  </si>
  <si>
    <t>Pol75R</t>
  </si>
  <si>
    <t>D+M Trubka ohebná PVC volně nebo pod omítkou 32 mm</t>
  </si>
  <si>
    <t>Pol76R</t>
  </si>
  <si>
    <t>D+M Trubka ohebná PVC volně nebo pod omítkou 48 mm</t>
  </si>
  <si>
    <t>Pol77R</t>
  </si>
  <si>
    <t>D+M Trubka pevná super monoflex 40</t>
  </si>
  <si>
    <t>Pol78R</t>
  </si>
  <si>
    <t>D+M Krabice univerzální KU 68/2-1901, se šroubky</t>
  </si>
  <si>
    <t>Pol79R</t>
  </si>
  <si>
    <t>D+M Krabice kruhová odbočná KO97 s víčkem KO97V</t>
  </si>
  <si>
    <t>Pol80R</t>
  </si>
  <si>
    <t>D+M Skříň rozvodná KT 250 s víkem a šroubky</t>
  </si>
  <si>
    <t>Pol81R</t>
  </si>
  <si>
    <t>D+M Parapetní kanál spodní díl 70x170 bílý 9001, kryt 80mm</t>
  </si>
  <si>
    <t>Pol82R</t>
  </si>
  <si>
    <t>D+M Příčka kovová oddělovací</t>
  </si>
  <si>
    <t>Pol83R</t>
  </si>
  <si>
    <t>D+M Koncovka 70x170 bílá 9001</t>
  </si>
  <si>
    <t>Pol84R</t>
  </si>
  <si>
    <t>D+M Kabelový rošt 200/100 M2 galv. Zinek, 2m, vč. příslušenství (držáků, spojek, výložníků, zemnících svorek)</t>
  </si>
  <si>
    <t>Pol85R</t>
  </si>
  <si>
    <t>D+M Kabelový rošt 100/50 M2 galv. Zinek, 2m, vč. příslušenství</t>
  </si>
  <si>
    <t>Pol86R</t>
  </si>
  <si>
    <t>D+M Krabice přístrojová, instalace do parapetního kanálu</t>
  </si>
  <si>
    <t>Pol87R</t>
  </si>
  <si>
    <t>D+M LV 20x20 bílá</t>
  </si>
  <si>
    <t>Pol88R</t>
  </si>
  <si>
    <t>D+M LV 40x40 bílá</t>
  </si>
  <si>
    <t>Pol89R</t>
  </si>
  <si>
    <t>D+M Stahovací pásek 4mm/200mm</t>
  </si>
  <si>
    <t>Pol90R</t>
  </si>
  <si>
    <t>D+M Osazení hmoždinky 8 mm cihla</t>
  </si>
  <si>
    <t>Pol91R</t>
  </si>
  <si>
    <t>D+M Osazení hmoždinky 8 mm beton, tvrz. kámen, železobeton</t>
  </si>
  <si>
    <t>Pol92R</t>
  </si>
  <si>
    <t>D+M Průraz D=6cm, cihla 30cm</t>
  </si>
  <si>
    <t>Pol93R</t>
  </si>
  <si>
    <t>D+M Průraz D=6cm, cihla 60cm</t>
  </si>
  <si>
    <t>Pol94R</t>
  </si>
  <si>
    <t>D+M Průraz D=6cm, cihla 90cm</t>
  </si>
  <si>
    <t>Pol95R</t>
  </si>
  <si>
    <t>D+M chránička průrazu vč. začištění</t>
  </si>
  <si>
    <t>Pol96R</t>
  </si>
  <si>
    <t>D+M Značení trasy trubkového vedení</t>
  </si>
  <si>
    <t>Pol97R</t>
  </si>
  <si>
    <t>D+M Forma drátová jednostranná do 20 vodičů</t>
  </si>
  <si>
    <t>Pol98R</t>
  </si>
  <si>
    <t>D+M Vyvázání kabel. svazků formy do 20 vodičů</t>
  </si>
  <si>
    <t>Pol99R</t>
  </si>
  <si>
    <t>Vysekání kapsy v cihl. zdi, krabice do 100x100x50 mm</t>
  </si>
  <si>
    <t>Pol100R</t>
  </si>
  <si>
    <t>Vysekání kapsy v cihl. zdi, krabice do 250x200x100 mm</t>
  </si>
  <si>
    <t>Pol101R</t>
  </si>
  <si>
    <t>Vysekání drážky v betonové zdi do hl. 30 mm, š. do 70 mm</t>
  </si>
  <si>
    <t>Pol102R</t>
  </si>
  <si>
    <t>Vysekání drážky v cihl. zdi do hl. 30 mm, š. do 70 mm</t>
  </si>
  <si>
    <t>Pol103R</t>
  </si>
  <si>
    <t>Vysekání drážky v cihl. zdi do hl. 50 mm, š. do 100 mm</t>
  </si>
  <si>
    <t>Pol104R</t>
  </si>
  <si>
    <t>D+M Omítnutí rýhy, drážka do 50x100 mm, vápenná omítka</t>
  </si>
  <si>
    <t>Pol105R</t>
  </si>
  <si>
    <t>D+M Omítnutí rýhy, drážka do 100x150 mm, vápenná omítka</t>
  </si>
  <si>
    <t>Pol106R</t>
  </si>
  <si>
    <t>Koordinace a spolupráce s jinými profesemi</t>
  </si>
  <si>
    <t>Pol107R</t>
  </si>
  <si>
    <t>Provedení vých. elektrorevize, vyprac. reviz. zprávy</t>
  </si>
  <si>
    <t>07.6.5R</t>
  </si>
  <si>
    <t>Pol108R</t>
  </si>
  <si>
    <t>D+M Požární ucpávky</t>
  </si>
  <si>
    <t>Pol109R</t>
  </si>
  <si>
    <t>Úklidové práce</t>
  </si>
  <si>
    <t>Pol110R</t>
  </si>
  <si>
    <t>Popl.za ulozeni suti</t>
  </si>
  <si>
    <t>Pol111R</t>
  </si>
  <si>
    <t>Svis doprava suti prve podlazi</t>
  </si>
  <si>
    <t>Pol112R</t>
  </si>
  <si>
    <t>Odvoz suti na skladku do 1km</t>
  </si>
  <si>
    <t>Pol113R</t>
  </si>
  <si>
    <t>Odvoz suti na skladku zkd 1km</t>
  </si>
  <si>
    <t>10 - Kamerový monitorovací systém</t>
  </si>
  <si>
    <t xml:space="preserve">D1 - Hardware CCTV </t>
  </si>
  <si>
    <t>D2 - Kabely</t>
  </si>
  <si>
    <t xml:space="preserve">Hardware CCTV </t>
  </si>
  <si>
    <t>Pol114R</t>
  </si>
  <si>
    <t>D+M Vnitřní kamera dome, 2Mpx, 2.8-10mm, IR 20-30m, 12VDC/PoE, IP44</t>
  </si>
  <si>
    <t>Pol115R</t>
  </si>
  <si>
    <t>D+M Venkovní kamera compact D/N, 2Mpx, 2.8-12mm, IR 30m,12VDC/PoE,IP66</t>
  </si>
  <si>
    <t>Pol116R</t>
  </si>
  <si>
    <t>D+M Záznamové zařízení , 16ch.@2MPx, max. 400Mbps IN, 2xpozice pro HDD, vybavený HDD 3TB,VGA/HDMI, DVD-RW,Triplex, 19" montážní kit, LAN</t>
  </si>
  <si>
    <t>Pol117R</t>
  </si>
  <si>
    <t>D+M LCD 24" 16:9 FullHD, VGA/HDMI, 24/7</t>
  </si>
  <si>
    <t>Pol118R</t>
  </si>
  <si>
    <t>D+M PC All-In-One 22", OS windows 10, klávesnice, myš, LAN,</t>
  </si>
  <si>
    <t>Pol119R</t>
  </si>
  <si>
    <t>D+M Přepěťová ochrana LAN</t>
  </si>
  <si>
    <t>Pol120R</t>
  </si>
  <si>
    <t>D+M Patchpanel 24 port, 1U, kat. 6</t>
  </si>
  <si>
    <t>Pol121R</t>
  </si>
  <si>
    <t>D+M HDMI kabel 2m</t>
  </si>
  <si>
    <t>Pol122R</t>
  </si>
  <si>
    <t xml:space="preserve">D+M propojovací kabel RJ45/RJ45, U/UTP,  2m, kat. 6, šedá</t>
  </si>
  <si>
    <t>Pol123R</t>
  </si>
  <si>
    <t>D+M U/UTP instalační kabel Cat.6</t>
  </si>
  <si>
    <t>Pol124R</t>
  </si>
  <si>
    <t>D+M kabel CYA 6mm</t>
  </si>
  <si>
    <t>10.6.5R</t>
  </si>
  <si>
    <t>10.6.6R</t>
  </si>
  <si>
    <t>10.6.7R</t>
  </si>
  <si>
    <t>11 - Elektronická kontrola vstupu</t>
  </si>
  <si>
    <t>D1 - Materiál EKV</t>
  </si>
  <si>
    <t>Materiál EKV</t>
  </si>
  <si>
    <t>Pol125R</t>
  </si>
  <si>
    <t>D+M Snímač karet/čipů, venkovní provedení</t>
  </si>
  <si>
    <t>Pol126R</t>
  </si>
  <si>
    <t>D+M emulace klávesnice USB</t>
  </si>
  <si>
    <t>Pol127R</t>
  </si>
  <si>
    <t>D+M Komunikační a řídící jednotka</t>
  </si>
  <si>
    <t>Pol128R</t>
  </si>
  <si>
    <t>D+M Spínací jednotka k řídící jednotce (5 výkonových výstupů a 5 galv. odděl. vstupů)</t>
  </si>
  <si>
    <t>Pol129R</t>
  </si>
  <si>
    <t>D+M Napájecí zdroj 230V/12V/2A zálohovaný</t>
  </si>
  <si>
    <t>Pol130R</t>
  </si>
  <si>
    <t xml:space="preserve">D+M Identifikační přívěšek na klíče - budou použity čipy pro  odběr stravy</t>
  </si>
  <si>
    <t>Pol131R</t>
  </si>
  <si>
    <t>D+M Profi SW pro správu systému EKV s webovým rozhraním do 4 snímačů</t>
  </si>
  <si>
    <t>Pol132R</t>
  </si>
  <si>
    <t>D+M Implementace systému</t>
  </si>
  <si>
    <t>Pol133R</t>
  </si>
  <si>
    <t>D+M Kabel FTP kat.6</t>
  </si>
  <si>
    <t>Pol134R</t>
  </si>
  <si>
    <t>D+M Kabel CYKY 3x1,5</t>
  </si>
  <si>
    <t>Pol135R</t>
  </si>
  <si>
    <t>D+M Kabel CYA 10mm2</t>
  </si>
  <si>
    <t>Pol136R</t>
  </si>
  <si>
    <t>D+M Kabel CYSY 5x1,5</t>
  </si>
  <si>
    <t>Pol137R</t>
  </si>
  <si>
    <t>D+M Propojovací krabice vč svorkovnice, povrchová montáž</t>
  </si>
  <si>
    <t>Pol138R</t>
  </si>
  <si>
    <t>D+M drobný propojovací a instalační materiál</t>
  </si>
  <si>
    <t>set</t>
  </si>
  <si>
    <t>11.6.5R</t>
  </si>
  <si>
    <t>11.6.6R</t>
  </si>
  <si>
    <t xml:space="preserve">12 - Kamerový systém </t>
  </si>
  <si>
    <t>Pol139R</t>
  </si>
  <si>
    <t>D+M SW pro prohlížení živého přenosu i pro přehrávání záznamu v rámci LAN - 1x licence (max.5 licencí zároveň)</t>
  </si>
  <si>
    <t>13 - Elektronická kontrola vstupu, objednávka stravy</t>
  </si>
  <si>
    <t>D1 - Materiál - odběr stravy</t>
  </si>
  <si>
    <t>D2 - Software</t>
  </si>
  <si>
    <t>D3 - Kabely</t>
  </si>
  <si>
    <t xml:space="preserve">D4 - Ostatní </t>
  </si>
  <si>
    <t>Materiál - odběr stravy</t>
  </si>
  <si>
    <t>Pol140R</t>
  </si>
  <si>
    <t>D+M Terminál pro objednání stravy, displej, vč. čtečky karet nebo čipů</t>
  </si>
  <si>
    <t>Pol141R</t>
  </si>
  <si>
    <t>D+M Terminál odběru stravy, vč. čtečky karet nebo čipů</t>
  </si>
  <si>
    <t>Pol142R</t>
  </si>
  <si>
    <t>D+M Tlačítko odbavení odběru stravy</t>
  </si>
  <si>
    <t>Pol143R</t>
  </si>
  <si>
    <t>D+M Displej pro zobrazení druhu jídla</t>
  </si>
  <si>
    <t>Pol144R</t>
  </si>
  <si>
    <t>D+M Napájecí zdroj 12V/3A</t>
  </si>
  <si>
    <t>Pol145R</t>
  </si>
  <si>
    <t>D+M Převodník RS485/TCPIP</t>
  </si>
  <si>
    <t>Pol146R</t>
  </si>
  <si>
    <t>D+M Stolní čtečka (pro zadávaní karet do systému), USB</t>
  </si>
  <si>
    <t>Pol147R</t>
  </si>
  <si>
    <t>Pol148R</t>
  </si>
  <si>
    <t>D+M Drobný elektroinstalační a montážní materiál pro uchycení do 19" rozvaděče</t>
  </si>
  <si>
    <t>Pol149R</t>
  </si>
  <si>
    <t>D+M uživatelské karty, bezkontaktní, s logem školy,</t>
  </si>
  <si>
    <t>Pol150R</t>
  </si>
  <si>
    <t>D+M sw volby jídla, výstup do účetního SW, aplikace na vnitřní síti školy, 500 osob</t>
  </si>
  <si>
    <t>Pol151R</t>
  </si>
  <si>
    <t>D+M Instalace, nastavení, odzkoušení, spolupráce s IT technikem školy</t>
  </si>
  <si>
    <t>13.6.5R</t>
  </si>
  <si>
    <t>13.6.6R</t>
  </si>
  <si>
    <t>06 - 2.NP - místnost č.205 - Učebna jazyková</t>
  </si>
  <si>
    <t xml:space="preserve">HSV -  Ostatní</t>
  </si>
  <si>
    <t xml:space="preserve">    9991 -  Vnitřní vybavení</t>
  </si>
  <si>
    <t xml:space="preserve"> Ostatní</t>
  </si>
  <si>
    <t>9991</t>
  </si>
  <si>
    <t xml:space="preserve"> Vnitřní vybavení</t>
  </si>
  <si>
    <t>R0021</t>
  </si>
  <si>
    <t xml:space="preserve">Mont+dod katedra se žaluziovou schránkou pro uložení notebooku a dvěma zásuvkami se stolovou deskou LDT25 mm dokončenou CPL laminem, ABS hranou  2 mm, desková podnož LDT 18 mm, plastové kluzáky rozměry:	760x1300x650 mm</t>
  </si>
  <si>
    <t>262144</t>
  </si>
  <si>
    <t>1462388024</t>
  </si>
  <si>
    <t>R0031</t>
  </si>
  <si>
    <t>Mont+dod židle učitelská, čalouněný sedák i opěrák (oděruvzdornost min. 100.000 cyklů Martnidale), kovová kostra otočná, výškově stavitelná pístem,lakovaná dle RAL, s kolečky</t>
  </si>
  <si>
    <t>-1850184565</t>
  </si>
  <si>
    <t>R00421</t>
  </si>
  <si>
    <t>Mont+dod jednomístná žákovská lavice s odkládací policí a audiopříslušenstvím, se stolovou deskou LDT 25 mm dokončenou CPL laminem, ABS hranou 2 mm, desková podnož LDT 18 mm, plastové kluzáky rozměry:	760x800x600 mm</t>
  </si>
  <si>
    <t>-1540376743</t>
  </si>
  <si>
    <t>R00422</t>
  </si>
  <si>
    <t>Mont+dod dvoumístná žákovská lavice s odkládací policí a audiopříslušenstvím, se stolovou deskou LDT 25 mm dokončenou CPL laminem, ABS hranou 2 mm, desková podnož LDT 18 mm, plastové kluzáky rozměry:	760x1300x600 mm</t>
  </si>
  <si>
    <t>874299109</t>
  </si>
  <si>
    <t>5</t>
  </si>
  <si>
    <t>R00423</t>
  </si>
  <si>
    <t>Mont+dod rohová výplň včetně kování se stolovou deskou LDT 25 mm, dokončenou CPL laminem, ABS hranou 2 mm rozměry:	25x600x600 mm</t>
  </si>
  <si>
    <t>-797387931</t>
  </si>
  <si>
    <t>R0072</t>
  </si>
  <si>
    <t>Mont+dod židle žákovské, výškově stavitelné, certifikované dle EN 1729-1 a 1729-2,sedáky a opěráky lakovaná buková překližka</t>
  </si>
  <si>
    <t>-212336511</t>
  </si>
  <si>
    <t>R008</t>
  </si>
  <si>
    <t>Mont+dod interaktivní širokoúhlá třídílná keramická tabule na hliníkovém zvedacím stojanu obsahující: hliníkový zvedací stojan, třídílnou keramickou tabuli ,širokoúhlou, rozměrů 2000x1200 mm, hliníkovou poličku po celé délce</t>
  </si>
  <si>
    <t>-1794942837</t>
  </si>
  <si>
    <t>R010</t>
  </si>
  <si>
    <t>Mont+dod skříň kombinovaná dveře/nika/sklo, se zámky, 5 ukládacích úrovní	1803x800x422 mm</t>
  </si>
  <si>
    <t>576985672</t>
  </si>
  <si>
    <t>R011</t>
  </si>
  <si>
    <t>Mont+dod skříň kombinovaná dveře/sklo, se zámky, 5 ukládacích úrovní	1803x800x422 mm</t>
  </si>
  <si>
    <t>-250491873</t>
  </si>
  <si>
    <t>R012</t>
  </si>
  <si>
    <t>Mont+dod korková nástěnka s hliníkovým rámem, plastovými rohy a s hliníkovou poličkou po celé délce nástěnky rozměry:	2400x1200 mm</t>
  </si>
  <si>
    <t>-412994107</t>
  </si>
  <si>
    <t>R013</t>
  </si>
  <si>
    <t>Mont+dod textilní nástěnka s hliníkovým rámem, plastovými rohy a s hliníkovou poličkou po celé délce nástěnky rozměry:	2400x1200 mm</t>
  </si>
  <si>
    <t>-847796733</t>
  </si>
  <si>
    <t>R014</t>
  </si>
  <si>
    <t>D+M odpadkový koš plastový 15 L</t>
  </si>
  <si>
    <t>1097370146</t>
  </si>
  <si>
    <t>07 - 2.NP - místnost č.206 - Kabinet učebny jazykové</t>
  </si>
  <si>
    <t>R0001</t>
  </si>
  <si>
    <t>Mont+dod stůl kancelářský se stolovou deskou LDT 25 mm dokončenou CPL laminem ABS hranou 2 mm, desková podnož LDT 18 mm, plastové kluzáky,rozměry:	735x1600x800 mm</t>
  </si>
  <si>
    <t>-1596848249</t>
  </si>
  <si>
    <t>R0002</t>
  </si>
  <si>
    <t>Mont+dod mobilní kontejner uzamykatelný, 3 zásuvky, tužkovník rozměry:	585x397x550 mm</t>
  </si>
  <si>
    <t>1401632005</t>
  </si>
  <si>
    <t>R0003</t>
  </si>
  <si>
    <t xml:space="preserve">Mont+dod stolová nádstavba  rozměry:400x1600x250 mm	</t>
  </si>
  <si>
    <t>942859594</t>
  </si>
  <si>
    <t>R0004</t>
  </si>
  <si>
    <t>Mont+dod polička nástěnná se zády rozměry: 200x800x220 mm</t>
  </si>
  <si>
    <t>-481915544</t>
  </si>
  <si>
    <t>R0005</t>
  </si>
  <si>
    <t xml:space="preserve">Mont+dod židle kancelářská, čalouněná (oděruvzdornost min. 100.000 cyklů,Martnidale), kostra chromovaná, se synchronní mechanikou, posuvem  a náklonem sedáku, s výškově stavitelnými područkami</t>
  </si>
  <si>
    <t>1608968782</t>
  </si>
  <si>
    <t>R0101</t>
  </si>
  <si>
    <t>Mont+dod skříň s dveřmi se zámkem rozměry:	735x800x422 mm</t>
  </si>
  <si>
    <t>105754389</t>
  </si>
  <si>
    <t>-1903956542</t>
  </si>
  <si>
    <t>Mont+dod skříň šatní s dveřmi se zámkem, 1 police, rozměry:	1803x800x422 mm</t>
  </si>
  <si>
    <t>-277278937</t>
  </si>
  <si>
    <t>R015</t>
  </si>
  <si>
    <t>Mont+dod kancelářská kuchyňka s lednicí o obsahu 88 l, s LDT/ HPL pracovní deskou 25 mm s postformingem, nerezovým dřezem a baterií, s dvířky,se šuplíky, s policemi a stahovací roletou rozměry:	1800x900x600 mm</t>
  </si>
  <si>
    <t>1717237368</t>
  </si>
  <si>
    <t>R016</t>
  </si>
  <si>
    <t>-709791125</t>
  </si>
  <si>
    <t>006 - D.1.4 Vzduchotechnika</t>
  </si>
  <si>
    <t>D1 - DODÁVKA ZAŘÍZENÍ</t>
  </si>
  <si>
    <t xml:space="preserve">    D2 - VĚTRÁNÍ SOCIÁLNÍCH ZAŘÍZENÍ</t>
  </si>
  <si>
    <t>D3 - SPIRO potrubí sk. I pozinkované, včetně spojovacího, těsnícího a uchytávacího materiálu pro zavěšení</t>
  </si>
  <si>
    <t xml:space="preserve">D4 - MONTÁŽ </t>
  </si>
  <si>
    <t>D7 - HODINOVÉ ZÚČTOVACÍ SAZBY</t>
  </si>
  <si>
    <t>D8 - VEDLEJŠÍ ROZPOČTOVÉ NÁKLADY</t>
  </si>
  <si>
    <t>DODÁVKA ZAŘÍZENÍ</t>
  </si>
  <si>
    <t>VĚTRÁNÍ SOCIÁLNÍCH ZAŘÍZENÍ</t>
  </si>
  <si>
    <t>Tichý potrubní diagonální ventilátor prům. 160 mm</t>
  </si>
  <si>
    <t>Tichý potrubní diagonální ventilátor prům. 125 mm</t>
  </si>
  <si>
    <t>Přetlaková klapka prům. 160 mm</t>
  </si>
  <si>
    <t>Přetlaková klapka prům. 125 mm</t>
  </si>
  <si>
    <t>Talířový ventil 125</t>
  </si>
  <si>
    <t>SPIRO potrubí sk. I pozinkované, včetně spojovacího, těsnícího a uchytávacího materiálu pro zavěšení</t>
  </si>
  <si>
    <t>Potrubí prům. 160 mm</t>
  </si>
  <si>
    <t>Potrubí prům. 125 mm</t>
  </si>
  <si>
    <t>Oblouk segmentový 90° prům. 125 mm</t>
  </si>
  <si>
    <t>Oblouk segmentový 45° prům. 125 mm</t>
  </si>
  <si>
    <t>Přechod osový prům. 160-125 mm</t>
  </si>
  <si>
    <t>Odbočka jednostranná 90° prům. 160-160-125 mm</t>
  </si>
  <si>
    <t>Odbočka jednostranná 90° prům. 125-125-125 mm</t>
  </si>
  <si>
    <t>Odbočka oboustranná 90° prům. 125-125-125-125 mm</t>
  </si>
  <si>
    <t>Al laminátová hadice s tepelnou a hlukovou izolací prům. 125 mm</t>
  </si>
  <si>
    <t xml:space="preserve">MONTÁŽ </t>
  </si>
  <si>
    <t>Montáž větrání sociálního zařízení</t>
  </si>
  <si>
    <t>-1333043076</t>
  </si>
  <si>
    <t>HODINOVÉ ZÚČTOVACÍ SAZBY</t>
  </si>
  <si>
    <t>Příprava ke komplexnímu vyzkoušení, oživení a vyregulování zařízení</t>
  </si>
  <si>
    <t>h</t>
  </si>
  <si>
    <t>Vypracování protokolu o proměření a vyregulování</t>
  </si>
  <si>
    <t>Měření hlučnosti zařízení</t>
  </si>
  <si>
    <t>Vypracování protokolu o měření hlučnosti zařízení</t>
  </si>
  <si>
    <t>Komplexní vyzkoušení zařízení</t>
  </si>
  <si>
    <t>Zaškolení obsluhy</t>
  </si>
  <si>
    <t>Vypracování provozních předpisů</t>
  </si>
  <si>
    <t>D8</t>
  </si>
  <si>
    <t>VEDLEJŠÍ ROZPOČTOVÉ NÁKLADY</t>
  </si>
  <si>
    <t>Pol23</t>
  </si>
  <si>
    <t>zařízení staveniště</t>
  </si>
  <si>
    <t>Pol24</t>
  </si>
  <si>
    <t>provoz investora</t>
  </si>
  <si>
    <t>004 - D.1.4 Silnoproudá elektrotechnika</t>
  </si>
  <si>
    <t>D1 - Elektromontáže</t>
  </si>
  <si>
    <t xml:space="preserve">    D2 - Rozvaděče a příslušenství</t>
  </si>
  <si>
    <t xml:space="preserve">    D3 - Svítidla</t>
  </si>
  <si>
    <t xml:space="preserve">    D4 - Instalační materál</t>
  </si>
  <si>
    <t xml:space="preserve">    D5 - HZS</t>
  </si>
  <si>
    <t xml:space="preserve">    D7 - Hromosvod a uzemnění</t>
  </si>
  <si>
    <t>D10 - Zemní práce</t>
  </si>
  <si>
    <t>Elektromontáže</t>
  </si>
  <si>
    <t>Rozvaděče a příslušenství</t>
  </si>
  <si>
    <t>1.R004</t>
  </si>
  <si>
    <t>D+M Rozvaděč RS1</t>
  </si>
  <si>
    <t>2.R004</t>
  </si>
  <si>
    <t>D+M Rozvaděče Rx - doplnění přístroj</t>
  </si>
  <si>
    <t>3 1182-14001.R004</t>
  </si>
  <si>
    <t>D+M OLE-10B-1N-030AC Proudový chránič s nadproudovou ochranou</t>
  </si>
  <si>
    <t>Ks</t>
  </si>
  <si>
    <t>4 1182-14002.R004</t>
  </si>
  <si>
    <t>D+M OLE-16B-1N-030AC Proudový chránič s nadproudovou ochranou</t>
  </si>
  <si>
    <t>5 1182-15548.R004</t>
  </si>
  <si>
    <t>D+M LTE-10B-1 Jistič</t>
  </si>
  <si>
    <t>6.R004</t>
  </si>
  <si>
    <t>D+M Rozvaděč RH - Doplnění SPD</t>
  </si>
  <si>
    <t>7.R004</t>
  </si>
  <si>
    <t>8.R004</t>
  </si>
  <si>
    <t>D+M Rozvaděč RS2</t>
  </si>
  <si>
    <t>9.R004</t>
  </si>
  <si>
    <t>D+M Rozvaděč RS3</t>
  </si>
  <si>
    <t>10.R004</t>
  </si>
  <si>
    <t>D+M Rozvaděč Rx - doplnění přístrojů</t>
  </si>
  <si>
    <t>Svítidla</t>
  </si>
  <si>
    <t>11.R004</t>
  </si>
  <si>
    <t>D+M Svítidlo interiérové přisazené LED, 25W, 2352lm, 4000K, IP40</t>
  </si>
  <si>
    <t>12.R004</t>
  </si>
  <si>
    <t>D+M Svítidlo asymentrické LED vč. pevných závěsů, 3634lm, 36W</t>
  </si>
  <si>
    <t>13.R004</t>
  </si>
  <si>
    <t>D+M Svítidlo interiérové přisazené LED, parab.mřm, 35W, 3101lm, UGR&lt;19</t>
  </si>
  <si>
    <t>14.R004</t>
  </si>
  <si>
    <t>15.R004</t>
  </si>
  <si>
    <t>D+M Svítidlo nouzové LED nástěnné, 1hod</t>
  </si>
  <si>
    <t>Instalační materál</t>
  </si>
  <si>
    <t>16.R004</t>
  </si>
  <si>
    <t>D+M Snímač pohybu, PIR 360st. vestavný; dva nezávislé okruhy "Master"</t>
  </si>
  <si>
    <t>17.R004</t>
  </si>
  <si>
    <t>D+M Snímač pohybu, PIR 360st. vestavný; dva nezávislé okruhy "Slave"</t>
  </si>
  <si>
    <t>18 1002-832.R004</t>
  </si>
  <si>
    <t>D+M 3938C-A102 B1 Svorkovnice pětipólová, s krytem, pro pohyblivý vývod 5x 2,5 mm2 Cu, pro pevný přívod 5x 4 mm2 Cu; d. Classic; b. jasně bílá</t>
  </si>
  <si>
    <t>19 1002-728.R004</t>
  </si>
  <si>
    <t>D+M Rámeček pro elektroinstalační přístroje, jednonásobný; b. bílá / ledová bílá</t>
  </si>
  <si>
    <t>20 1042-12.R004</t>
  </si>
  <si>
    <t>D+M zemnicí svorka na potrubí</t>
  </si>
  <si>
    <t>21 1042-13.R004</t>
  </si>
  <si>
    <t>D+M Cu pás.uzemňovací Cu, 0.5m</t>
  </si>
  <si>
    <t>22 1123-7325.R004</t>
  </si>
  <si>
    <t>D+M KP 68_KA KRABICE PŘÍSTROJOVÁ</t>
  </si>
  <si>
    <t>23 1123-746.R004</t>
  </si>
  <si>
    <t>D+M KOM 97_KA KRABICE ROZVODNÁ</t>
  </si>
  <si>
    <t>24 7002-22.R004</t>
  </si>
  <si>
    <t>D+M CYKY-J 3x1.5 , pevně</t>
  </si>
  <si>
    <t>25 7002-26.R004</t>
  </si>
  <si>
    <t>D+M CYKY-J 4x1.5 , pevně</t>
  </si>
  <si>
    <t>26 7002-23.R004</t>
  </si>
  <si>
    <t>D+M CYKY-J 3x2.5 , pevně</t>
  </si>
  <si>
    <t>27 7002-7.R004</t>
  </si>
  <si>
    <t xml:space="preserve">D+M H07V-U 6   mm2 , pevně</t>
  </si>
  <si>
    <t>28 1123-8778.R004</t>
  </si>
  <si>
    <t>D+M 1425_F50 MONOFLEX EN 320 N PVC</t>
  </si>
  <si>
    <t>29 1123-7325.R004</t>
  </si>
  <si>
    <t>30 1123-743.R004</t>
  </si>
  <si>
    <t>D+M KPR 68_KA krabice univezální</t>
  </si>
  <si>
    <t>31 1123-26.R004</t>
  </si>
  <si>
    <t>D+M KO 97/5_KA KRABICE ODBOČNÁ</t>
  </si>
  <si>
    <t>32 1123-6817.R004</t>
  </si>
  <si>
    <t>D+M 8130_HA KRABICE S KRYTÍM IP 54</t>
  </si>
  <si>
    <t>33 1123-6818.R004</t>
  </si>
  <si>
    <t>D+M 8135_HA KRABICE S KRYTÍM IP 54</t>
  </si>
  <si>
    <t>34 7002-22.R004</t>
  </si>
  <si>
    <t>35 7002-26.R004</t>
  </si>
  <si>
    <t>36 7002-32.R004</t>
  </si>
  <si>
    <t>D+M CYKY-J 5x1.5 , pevně</t>
  </si>
  <si>
    <t>37 7002-23.R004</t>
  </si>
  <si>
    <t>38 7002-35.R004</t>
  </si>
  <si>
    <t>D+M CYKY-J 5x6 , pevně</t>
  </si>
  <si>
    <t>39 7002-730.R004</t>
  </si>
  <si>
    <t>D+M JYTY-O 4x1 mm , pevně</t>
  </si>
  <si>
    <t>40.R004</t>
  </si>
  <si>
    <t>D+M Kabelová příchytka plastová, DKS 3-13</t>
  </si>
  <si>
    <t>41.R004</t>
  </si>
  <si>
    <t>D+M Kabelová příchytka plastová, max. 12 kabelů 10mm</t>
  </si>
  <si>
    <t>42.R004</t>
  </si>
  <si>
    <t>D+M PK 90x55D + příslušenství</t>
  </si>
  <si>
    <t>43.R004</t>
  </si>
  <si>
    <t>D+M Podlahový kanál 350x48 - 3 komorový</t>
  </si>
  <si>
    <t>44 9999-249.R004</t>
  </si>
  <si>
    <t>D+M Protip.průchod stěnou</t>
  </si>
  <si>
    <t>45 1141-17800.R004</t>
  </si>
  <si>
    <t>D+M 077140 MOSN ZÁS. 2P+T 2M BÍLÁ</t>
  </si>
  <si>
    <t>46 1141-21983.R004</t>
  </si>
  <si>
    <t>D+M S77140 MOSN ZÁS. 2P+T S PO OPT. BÍLÁ</t>
  </si>
  <si>
    <t>92</t>
  </si>
  <si>
    <t>47.R004</t>
  </si>
  <si>
    <t>D+M Podlahová krabice 12M pro krytinu 10/12M Legrand 089630</t>
  </si>
  <si>
    <t>94</t>
  </si>
  <si>
    <t>48.R004</t>
  </si>
  <si>
    <t>96</t>
  </si>
  <si>
    <t>49.R004</t>
  </si>
  <si>
    <t>50 1002-1112.R004</t>
  </si>
  <si>
    <t>D+M Zásuvka jednonásobná, s ochranným kolíkem, s clonkami; řazení 2P+PE; b. bílá</t>
  </si>
  <si>
    <t>51 1002-5245.R004</t>
  </si>
  <si>
    <t>D+M Zásuvka jednonásobná (bezšroubové svorky), s ochranným kolíkem, s clonkami, s ochranou před přepětím, optická signalizace poruchy; řazení 2P+PE; b. bílá</t>
  </si>
  <si>
    <t>52 1002-4448.R004</t>
  </si>
  <si>
    <t>D+M Přístroj spínače jednopólového (bezšroubové svorky); řazení 1, 1So (do hořlavých podkladů B až F)</t>
  </si>
  <si>
    <t>53 1002-4448.R004</t>
  </si>
  <si>
    <t>D+M Přístroj spínače dvojpólového (bezšroubové svorky); řazení 2, (do hořlavých podkladů B až F)</t>
  </si>
  <si>
    <t>54 1002-4450.R004</t>
  </si>
  <si>
    <t>D+M Přístroj přepínače sériového (bezšroubové svorky); řazení 5 (do hořlavých podkladů B až F)</t>
  </si>
  <si>
    <t>55 1002-4451.R004</t>
  </si>
  <si>
    <t>D+M Přístroj přepínače střídavého (bezšroubové svorky); řazení 6, 6So (do hořlavých podkladů B až F)</t>
  </si>
  <si>
    <t>56 1002-621.R004</t>
  </si>
  <si>
    <t>D+M Kryt spínače kolébkového; b. bílá / ledová bílá</t>
  </si>
  <si>
    <t>57 1002-15.R004</t>
  </si>
  <si>
    <t>D+M Kryt spínače kolébkového, dělený; b. bílá</t>
  </si>
  <si>
    <t>114</t>
  </si>
  <si>
    <t>58 1002-728.R004</t>
  </si>
  <si>
    <t>116</t>
  </si>
  <si>
    <t>59.R004</t>
  </si>
  <si>
    <t>D+M Rámeček pro elektroinstalační přístroje, dvojnásobný; b. bílá / ledová bílá</t>
  </si>
  <si>
    <t>118</t>
  </si>
  <si>
    <t>60 1002-9385.R004</t>
  </si>
  <si>
    <t>D+M Spínač stiskací, zapuštěný, se signalizační doutnavkou; řazení 3; 25A, b. bílá / bílá</t>
  </si>
  <si>
    <t>61.R004</t>
  </si>
  <si>
    <t>D+M Tlačítko signální tahové FAP 3002</t>
  </si>
  <si>
    <t>122</t>
  </si>
  <si>
    <t>62.R004</t>
  </si>
  <si>
    <t>D+M Kontrolní modul s alarmem FEH 2001</t>
  </si>
  <si>
    <t>124</t>
  </si>
  <si>
    <t>63.R004</t>
  </si>
  <si>
    <t>D+M Mulovací tlačítko 3559-A91345+3559B-A00620214</t>
  </si>
  <si>
    <t>126</t>
  </si>
  <si>
    <t>64.R004</t>
  </si>
  <si>
    <t>D+M Transformátor FLM 1000</t>
  </si>
  <si>
    <t>128</t>
  </si>
  <si>
    <t>65.R004</t>
  </si>
  <si>
    <t>D+M Rámeček jednonásobný 1725-0-0928</t>
  </si>
  <si>
    <t>130</t>
  </si>
  <si>
    <t>66.R004</t>
  </si>
  <si>
    <t>D+M Rámeček jednonásobný 1725-0-936</t>
  </si>
  <si>
    <t>132</t>
  </si>
  <si>
    <t>67.R004</t>
  </si>
  <si>
    <t>D+M Podružný materiál</t>
  </si>
  <si>
    <t>68.R004</t>
  </si>
  <si>
    <t>D+M Přidružený materiál k úpravám stávající el.inst.</t>
  </si>
  <si>
    <t>136</t>
  </si>
  <si>
    <t>69 9999-1281.R004</t>
  </si>
  <si>
    <t>Demontaz stavajiciho zarizeni</t>
  </si>
  <si>
    <t>138</t>
  </si>
  <si>
    <t>70 9999-1291.R004</t>
  </si>
  <si>
    <t>D+M Montaz - nespecif. polozky</t>
  </si>
  <si>
    <t>140</t>
  </si>
  <si>
    <t>71 9999-1283.R004</t>
  </si>
  <si>
    <t>D+M Uprava stavajiciho zarizeni</t>
  </si>
  <si>
    <t>72 9999-1295.R004</t>
  </si>
  <si>
    <t>Koordinace postupu prací s ostatnimi profesemi</t>
  </si>
  <si>
    <t>73 9999-1281.R004</t>
  </si>
  <si>
    <t>74 9999-1291.R004</t>
  </si>
  <si>
    <t>148</t>
  </si>
  <si>
    <t>75 9999-1283.R004</t>
  </si>
  <si>
    <t>150</t>
  </si>
  <si>
    <t>76 9999-1295.R004</t>
  </si>
  <si>
    <t>152</t>
  </si>
  <si>
    <t>77 9999-1298.R004</t>
  </si>
  <si>
    <t>Revizni technik</t>
  </si>
  <si>
    <t>154</t>
  </si>
  <si>
    <t>Hromosvod a uzemnění</t>
  </si>
  <si>
    <t>78 1030-51621.R004</t>
  </si>
  <si>
    <t>D+M 480 021 Vývod uzemňení FeZn 1500/1000 zúžený s izolovaným přechodem</t>
  </si>
  <si>
    <t>156</t>
  </si>
  <si>
    <t>79 1030-23963.R004</t>
  </si>
  <si>
    <t>D+M 252 000 DEHNfix 42mm, šedá, FeZn</t>
  </si>
  <si>
    <t>80 1244-8.R004</t>
  </si>
  <si>
    <t>D+M Páska 30x4 páska 30x4 (0,95 kg/m), pevně</t>
  </si>
  <si>
    <t>160</t>
  </si>
  <si>
    <t>81 1244-238.R004</t>
  </si>
  <si>
    <t>D+M SR 2b+1 svorka páska-páska+mezideska</t>
  </si>
  <si>
    <t>162</t>
  </si>
  <si>
    <t>82 1244-242.R004</t>
  </si>
  <si>
    <t>D+M SR 3b E svorka páska-drát M6</t>
  </si>
  <si>
    <t>164</t>
  </si>
  <si>
    <t>83 1244-206.R004</t>
  </si>
  <si>
    <t>D+M SZb zkušební - litinová</t>
  </si>
  <si>
    <t>166</t>
  </si>
  <si>
    <t>84 9999-839.R004</t>
  </si>
  <si>
    <t>D+M Štítek pro označení svodu</t>
  </si>
  <si>
    <t>85.R004</t>
  </si>
  <si>
    <t>D+M Protikorozní ochrana spoje</t>
  </si>
  <si>
    <t>86 1030-18730.R004</t>
  </si>
  <si>
    <t>D+M 840 008 Vodič AlMgSi Rd 8 polotvrdý</t>
  </si>
  <si>
    <t>87 1030-42155.R004</t>
  </si>
  <si>
    <t xml:space="preserve">D+M 390 051 MV Al  Ø 8-10</t>
  </si>
  <si>
    <t>88 1030-200538.R004</t>
  </si>
  <si>
    <t>D+M 339 061 Svorka okapová Al jeden Rd 6-10 mm, zaoblení žlabu 16-22 mm</t>
  </si>
  <si>
    <t>89 1030-200077.R004</t>
  </si>
  <si>
    <t>D+M 204 004 DEHNsnap H=36 šedý M8</t>
  </si>
  <si>
    <t>90 1030-200401.R004</t>
  </si>
  <si>
    <t>D+M 200 601 Hmoždinka do zateplení (plystyren apod.) 100 mm</t>
  </si>
  <si>
    <t>180</t>
  </si>
  <si>
    <t>91.R004</t>
  </si>
  <si>
    <t>D+M Podpěra vedení do šikmých střech</t>
  </si>
  <si>
    <t>182</t>
  </si>
  <si>
    <t>92 1030-200754.R004</t>
  </si>
  <si>
    <t>D+M 200 079 PPS -podpěra vedení na okapní svod Ø 80-100, nerez</t>
  </si>
  <si>
    <t>184</t>
  </si>
  <si>
    <t>93.R004</t>
  </si>
  <si>
    <t>D+M Protikorozní ochrana zemního vývodu</t>
  </si>
  <si>
    <t>186</t>
  </si>
  <si>
    <t>D10</t>
  </si>
  <si>
    <t>Zemní práce</t>
  </si>
  <si>
    <t>95 9999-1214.R004</t>
  </si>
  <si>
    <t>Průraz cihlovým zdivem tloušťce 15cm</t>
  </si>
  <si>
    <t>190</t>
  </si>
  <si>
    <t>96 9999-1351.R004</t>
  </si>
  <si>
    <t>Vysekání kapes ve zduvu cihelném pro krabice, 100x100x50 mm</t>
  </si>
  <si>
    <t>97 9999-1388.R004</t>
  </si>
  <si>
    <t>Vysekání rýh ve zdivu cihelném hloubka 30mm, šíre 30 mm</t>
  </si>
  <si>
    <t>98 9999-1492.R004</t>
  </si>
  <si>
    <t xml:space="preserve">D+M  Hrubá výplň rýh maltou, jakekoliv sire</t>
  </si>
  <si>
    <t>99.R004</t>
  </si>
  <si>
    <t>Vnitrostaveništní doprava suti a vybouraných hmot do 18m, ručně</t>
  </si>
  <si>
    <t>100.R004</t>
  </si>
  <si>
    <t>Odvoz suti na skládku do 1km vč. složení</t>
  </si>
  <si>
    <t>101.R004</t>
  </si>
  <si>
    <t>Příplatek l odvozu suti a vybouraných hmot na skládku přes 1km</t>
  </si>
  <si>
    <t>202</t>
  </si>
  <si>
    <t>102.R004</t>
  </si>
  <si>
    <t>Příplatek za uložení stavebního směsného odpadu na skládce</t>
  </si>
  <si>
    <t>204</t>
  </si>
  <si>
    <t>103 9999-1214.R004</t>
  </si>
  <si>
    <t>Průraz cihlovým zdivem, o tloušťce 15cm</t>
  </si>
  <si>
    <t>206</t>
  </si>
  <si>
    <t>104 9999-1215.R004</t>
  </si>
  <si>
    <t>Průraz cihlovým zdivem, o tloušťce 30cm</t>
  </si>
  <si>
    <t>105 9999-1351.R004</t>
  </si>
  <si>
    <t>Vysekání kapes ve zdivu cihleném pro krabice, 100x100x50 mm</t>
  </si>
  <si>
    <t>210</t>
  </si>
  <si>
    <t>106 9999-1388.R004</t>
  </si>
  <si>
    <t>Vysekání rýh ve zdivu cihleném, hloubka 30mm, šíře 30 mm</t>
  </si>
  <si>
    <t>212</t>
  </si>
  <si>
    <t>107 9999-1389.R004</t>
  </si>
  <si>
    <t>Vysekání rýh ve zdivu cihleném, hloubka 30mm, šíře 70 mm</t>
  </si>
  <si>
    <t>214</t>
  </si>
  <si>
    <t>108 9999-1397.R004</t>
  </si>
  <si>
    <t>Vysekání rýh ve zdivu cihleném, hloubka 70mm, šíře 150 mm</t>
  </si>
  <si>
    <t>216</t>
  </si>
  <si>
    <t>109 9999-1492.R004</t>
  </si>
  <si>
    <t>D+M Hrubá výplň rýh maltou, jakekoliv šíře</t>
  </si>
  <si>
    <t>218</t>
  </si>
  <si>
    <t>110.R004</t>
  </si>
  <si>
    <t>Vysekání kape ve zdivu pro rozvaděč do 0,25m2, hl.150mm</t>
  </si>
  <si>
    <t>220</t>
  </si>
  <si>
    <t>111.R004</t>
  </si>
  <si>
    <t>222</t>
  </si>
  <si>
    <t>112.R004</t>
  </si>
  <si>
    <t>224</t>
  </si>
  <si>
    <t>113.R004</t>
  </si>
  <si>
    <t>114.R004</t>
  </si>
  <si>
    <t>228</t>
  </si>
  <si>
    <t>115 9999-1002.R004</t>
  </si>
  <si>
    <t>Hloubení kabelové rýhy, Zemina třídy 4, šíře 350mm,hloubka 600mm</t>
  </si>
  <si>
    <t>116 9999-1182.R004.R</t>
  </si>
  <si>
    <t>Zához kabelové rýhy, Zemina třídy 4, šíře 350mm,hloubka 600mm</t>
  </si>
  <si>
    <t>002 - D.1.4 Zdravotně technická instalace</t>
  </si>
  <si>
    <t>1 - DEMONTÁŽE A BOURÁNÍ</t>
  </si>
  <si>
    <t>16 - HSV PŘEMÍSTĚNÍ VÝKOPKU/SUTI</t>
  </si>
  <si>
    <t>17 - HSV KONSTRUKCE ZE ZEMIN/ULOŽENÍ SUTI</t>
  </si>
  <si>
    <t>721 - PSV KANALIZACE</t>
  </si>
  <si>
    <t>722 - PSV VODOVOD</t>
  </si>
  <si>
    <t>725 - PSV ZAŘIZOVACÍ PŘEDMĚTY</t>
  </si>
  <si>
    <t>713 - PSV TEPELNÉ IZOLACE</t>
  </si>
  <si>
    <t>DEMONTÁŽE A BOURÁNÍ</t>
  </si>
  <si>
    <t>45111000-1.R</t>
  </si>
  <si>
    <t>DEMONTÁŽ LITINOVÉHO ODPADNÍHO POTRUBÍ DO DN 250</t>
  </si>
  <si>
    <t>METR</t>
  </si>
  <si>
    <t>45111000-2.R</t>
  </si>
  <si>
    <t>DEMONTÁŽ NOVODUROVÝCH TRUB</t>
  </si>
  <si>
    <t>45111000-3.R</t>
  </si>
  <si>
    <t>DEMONTÁŽ OCELOVÝCH TRUBEK DO DN 50</t>
  </si>
  <si>
    <t>45111000-4.R</t>
  </si>
  <si>
    <t>DEMONTÁŽ ARMATUR</t>
  </si>
  <si>
    <t>KUS</t>
  </si>
  <si>
    <t>45111000-5.R</t>
  </si>
  <si>
    <t>DEMONTÁŽ KLOZETŮ</t>
  </si>
  <si>
    <t>45111000-6.R</t>
  </si>
  <si>
    <t>DEMONTÁŽ UMYVADEL</t>
  </si>
  <si>
    <t>45111000-7.R</t>
  </si>
  <si>
    <t>DEMONTÁŽ VÝLEVEK</t>
  </si>
  <si>
    <t>45111000-8.R</t>
  </si>
  <si>
    <t>DEMONTÁŽ BATERIÍ</t>
  </si>
  <si>
    <t>45111000-9.R</t>
  </si>
  <si>
    <t>DEMONTÁŽ ZÁPACHOVÝCH UZÁVĚREK</t>
  </si>
  <si>
    <t>45111000-10.R</t>
  </si>
  <si>
    <t>DEMONTÁŽ KONZOL</t>
  </si>
  <si>
    <t>45111000-11.R</t>
  </si>
  <si>
    <t>VYBOURÁNÍ RÝH 70x50 MM</t>
  </si>
  <si>
    <t>45111000-12.R</t>
  </si>
  <si>
    <t>VYBOURÁNÍ RÝH 70x70 MM</t>
  </si>
  <si>
    <t>45111000-13.R</t>
  </si>
  <si>
    <t>VYBOURÁNÍ RÝH 100x100 MM</t>
  </si>
  <si>
    <t>45111000-14.R</t>
  </si>
  <si>
    <t>SVISLÉ PŘEMÍSTĚNÍ SUTI A HMOT DO VÝŠKY 3,5 M</t>
  </si>
  <si>
    <t>TUNA</t>
  </si>
  <si>
    <t>HSV PŘEMÍSTĚNÍ VÝKOPKU/SUTI</t>
  </si>
  <si>
    <t>45252124-1.R</t>
  </si>
  <si>
    <t>NAKLÁDÁNÍ SUTI</t>
  </si>
  <si>
    <t>45252124-2.R</t>
  </si>
  <si>
    <t>VODOROVNÉ PŘEMÍSTĚNÍ SUTI</t>
  </si>
  <si>
    <t>HSV KONSTRUKCE ZE ZEMIN/ULOŽENÍ SUTI</t>
  </si>
  <si>
    <t>45252124-3.R</t>
  </si>
  <si>
    <t>ULOŽENÍ SUTI Z REKONSTRUKCÍ NA SKLÁDKU</t>
  </si>
  <si>
    <t>45252124-4.R</t>
  </si>
  <si>
    <t>ULOŽENÍ PVC Z REKONSTRUKCÍ NA SKLÁDKU</t>
  </si>
  <si>
    <t>721</t>
  </si>
  <si>
    <t>PSV KANALIZACE</t>
  </si>
  <si>
    <t>28815210-1.R</t>
  </si>
  <si>
    <t>POTRUBÍ LIT ODPADNÍ PROPOJENÍ DO DN 200</t>
  </si>
  <si>
    <t>45332300-1.R</t>
  </si>
  <si>
    <t>MONTÁŽ POTRUBÍ Z PLASTOVÝCH HRDLOVÝCH TRUB DO D 75</t>
  </si>
  <si>
    <t>45332300-2.R</t>
  </si>
  <si>
    <t>MONTÁŽ POTRUBÍ Z PLASTOVÝCH HRDLOVÝCH TRUB DO D 150</t>
  </si>
  <si>
    <t>28815210-2.R</t>
  </si>
  <si>
    <t xml:space="preserve">POTRUBÍ PPs HRDLOVÉ ODPADNÍ D  75 - HT VČ TVAROVEK</t>
  </si>
  <si>
    <t>28815210-3.R</t>
  </si>
  <si>
    <t>POTRUBÍ PPs HRDLOVÉ ODPADNÍ D 110 - HT VČ TVAROVEK</t>
  </si>
  <si>
    <t>45332300-3.R</t>
  </si>
  <si>
    <t>MONTÁŽ POTRUBÍ Z PLASTOVÝCH TRUB DO D 50</t>
  </si>
  <si>
    <t>28815210-4.R</t>
  </si>
  <si>
    <t xml:space="preserve">POTRUBÍ PPs HRDLOVÉ ODPADNÍ D  40 - HT VČ TVAROVEK</t>
  </si>
  <si>
    <t>28815210-5.R</t>
  </si>
  <si>
    <t xml:space="preserve">POTRUBÍ PPs HRDLOVÉ ODPADNÍ D  50 - HT VČ TVAROVEK</t>
  </si>
  <si>
    <t>45332300-4.R</t>
  </si>
  <si>
    <t>VYVEDENÍ KANALIZAČNÍCH VÝPUSTEK DO D 63</t>
  </si>
  <si>
    <t>45332300-5.R</t>
  </si>
  <si>
    <t>VYVEDENÍ KANALIZAČNÍCH VÝPUSTEK DO D 110</t>
  </si>
  <si>
    <t>722</t>
  </si>
  <si>
    <t>PSV VODOVOD</t>
  </si>
  <si>
    <t>45332200-1.R</t>
  </si>
  <si>
    <t>POTRUBÍ ZÁVITOVÉ PROPOJENÍ DO 1"</t>
  </si>
  <si>
    <t>45332200-2.R</t>
  </si>
  <si>
    <t>MONTÁŽ POTRUBÍ S LISOVANÝMI SPOJI DO D 26</t>
  </si>
  <si>
    <t>28815210-6.R</t>
  </si>
  <si>
    <t>POTRUBÍ VÍCEVRSTVÉ S HLINIK VRSTVOU + LISOVANÉ TVAROVKY D 16 FLEXIBILNÍ</t>
  </si>
  <si>
    <t>28815210-7.R</t>
  </si>
  <si>
    <t>POTRUBÍ VÍCEVRSTVÉ S HLINIK VRSTVOU + LISOVANÉ TVAROVKY D 20 FLEXIBILNÍ</t>
  </si>
  <si>
    <t>28815210-8.R</t>
  </si>
  <si>
    <t>POTRUBÍ VÍCEVRSTVÉ S HLINIK VRSTVOU + LISOVANÉ TVAROVKY D 26 FLEXIBILNÍ</t>
  </si>
  <si>
    <t>45332200-3.R</t>
  </si>
  <si>
    <t>VYVEDENÍ UPEVNĚNÍ VÝPUSTEK DO DN 50</t>
  </si>
  <si>
    <t>45332200-4.R</t>
  </si>
  <si>
    <t>MONTÁŽ VODOVODNÍCH ARMATUR SE 2 ZÁVITY 3/4"</t>
  </si>
  <si>
    <t>45332200-5.R</t>
  </si>
  <si>
    <t>MONTÁŽ VODOVODNÍCH ARMATUR SE 2 ZÁVITY 2"</t>
  </si>
  <si>
    <t>28815210-9.R</t>
  </si>
  <si>
    <t>ŠROUBENÍ MOSAZNÉ 3/4" 46 MM</t>
  </si>
  <si>
    <t>28815210-10.R</t>
  </si>
  <si>
    <t>ŠROUBENÍ MOSAZNÉ 2" 76 MM</t>
  </si>
  <si>
    <t>29131400-0.R</t>
  </si>
  <si>
    <t>KOHOUT KULOVÝ R250D 3/4"</t>
  </si>
  <si>
    <t>28815210-11.R</t>
  </si>
  <si>
    <t>FILTR ZÁVITOVÝ 100 MIKRONŮ FF06 3/4" AA</t>
  </si>
  <si>
    <t>45332200-6.R</t>
  </si>
  <si>
    <t>TLAKOVÁ ZKOUŠKA VODOVODNÍHO POTRUBÍ 50</t>
  </si>
  <si>
    <t>45332200-7.R</t>
  </si>
  <si>
    <t>PROPLACH A DEZINFEKCE POTRUBÍ DO DN 100</t>
  </si>
  <si>
    <t>PSV ZAŘIZOVACÍ PŘEDMĚTY</t>
  </si>
  <si>
    <t>45332400-1.R</t>
  </si>
  <si>
    <t>MONTÁŽ SPLACHOVACÍCH NÁDRŽÍ PRO ZÁVĚSNÉ KLOZETY/VÝLEVKY</t>
  </si>
  <si>
    <t>SOUBOR</t>
  </si>
  <si>
    <t>28815210-30.R</t>
  </si>
  <si>
    <t>INSTALAČNÍ PRVEK ZÁVĚSNÍHO WC PRO ZAZDĚNÍ VÝŠKA 1100 OVLÁDÁNÍ ZEPŘEDU</t>
  </si>
  <si>
    <t>28815210-13.R</t>
  </si>
  <si>
    <t>INSTALAČNÍ PRVEK ZÁVĚSNÍHO WC PRO ZAZDĚNÍ HLOUBKA 8 CM OVLÁDÁNÍ ZEPŘEDU</t>
  </si>
  <si>
    <t>28815210-14.R</t>
  </si>
  <si>
    <t>D+M OVLÁDACÍ DESKA BÍLÁ PLASTOVÁ</t>
  </si>
  <si>
    <t>45332400-2.R</t>
  </si>
  <si>
    <t>MONTÁŽ KLOZETOVÝCH MÍS NORMÁLNÍCH/NÁSTĚNNÝCH</t>
  </si>
  <si>
    <t>26214000-1.R</t>
  </si>
  <si>
    <t>KLOZET ZÁVĚSNÝ 360X520 BÍLÝ S HLUBOKÝM SPLACHOVÁNÍM</t>
  </si>
  <si>
    <t>28815210-15.R</t>
  </si>
  <si>
    <t>D+M TLUMÍCÍ PODLOŽKA POD ZÁVĚSNÝ KLOZET/BIDET</t>
  </si>
  <si>
    <t>28815210-16.R</t>
  </si>
  <si>
    <t>D+M SEDÁTKO DURAPLAST KOVOVÉ KLOUBY</t>
  </si>
  <si>
    <t>45332400-77.R</t>
  </si>
  <si>
    <t>MONTÁŽ PISOÁROVÝCH ZÁCHODKŮ S ELEKTRONICKÝM SPLACHOVÁNÍM</t>
  </si>
  <si>
    <t>26214000-2.R</t>
  </si>
  <si>
    <t>PISOÁROVÝ ZÁCHODEK S RADAROVÝM SPLACHOVÁNÍM A VESTAVĚNÝM ZDROJEM AC 230V</t>
  </si>
  <si>
    <t>45332400-3.R</t>
  </si>
  <si>
    <t>MONTÁŽ UMYVADEL SE SIFONEM NA KOTEV ŠROUBY</t>
  </si>
  <si>
    <t>26214000-20.R</t>
  </si>
  <si>
    <t>D+M POLOSLOUP K UMYVADLU</t>
  </si>
  <si>
    <t>26214000-4.R</t>
  </si>
  <si>
    <t>UMYVADLO BÍLÉ S OTVOREM PRO BATERII 600</t>
  </si>
  <si>
    <t>28815210-17.R</t>
  </si>
  <si>
    <t>D+M HL 132.40 PP SIFON UMYVADLOVÝ DN 40</t>
  </si>
  <si>
    <t>45332400-4.R</t>
  </si>
  <si>
    <t>MONTÁŽ EL ZÁSOBNÍKŮ TLAKOVÝCH</t>
  </si>
  <si>
    <t>29715100-5.R</t>
  </si>
  <si>
    <t>ZÁSOBNÍK TLAKOVÝ SHZ 50 LCD, 1-4 KW, 230 V</t>
  </si>
  <si>
    <t>29715100-6.R</t>
  </si>
  <si>
    <t>D+M BEZPEČNOSTNÍ ARMATURA KV40</t>
  </si>
  <si>
    <t>45332400-5.R</t>
  </si>
  <si>
    <t>MONTÁŽ VENTILŮ ROHOVÝCH G 1/2"</t>
  </si>
  <si>
    <t>28815210-18.R</t>
  </si>
  <si>
    <t>VENTIL ROHOVÝ G 1/2"</t>
  </si>
  <si>
    <t>45332400-7.R</t>
  </si>
  <si>
    <t>MONTÁŽ BATERIÍ STOJÁNKOVÝCH/DÁVKOVAČŮ STOJÁNKOVÝCH</t>
  </si>
  <si>
    <t>28815210-19.R</t>
  </si>
  <si>
    <t>BATERIE UMYVADLOVÁ STOJÁNKOVÁ CHROM S OVL ODTOKU A SILK MOVE KERAM KARTUŠÍ</t>
  </si>
  <si>
    <t>28815210-20.R</t>
  </si>
  <si>
    <t>STOJÁNKOVÁ ČASOVÁ BATERIE TEMPOSOFT S PRŮTOKEM 3L/MIN</t>
  </si>
  <si>
    <t>45332400-6.R</t>
  </si>
  <si>
    <t>MONTÁŽ DOPLŇKŮ</t>
  </si>
  <si>
    <t>28815210-21.R</t>
  </si>
  <si>
    <t>ZÁSOBNÍK TEKUTÉHO MÝDLA BODY 500 ml</t>
  </si>
  <si>
    <t>28815210-22.R</t>
  </si>
  <si>
    <t>ZÁSOBNÍK SKLÁDANÝCH PAPÍROVÝCH RUČNÍKŮ BÍLÝ</t>
  </si>
  <si>
    <t>45332400-78.R</t>
  </si>
  <si>
    <t>MONTÁŽ DVÍŘEK</t>
  </si>
  <si>
    <t>28815210-23.R</t>
  </si>
  <si>
    <t>DVÍŘKA MAGNETICKÁ BÍLÁ 300X300</t>
  </si>
  <si>
    <t>PSV TEPELNÉ IZOLACE</t>
  </si>
  <si>
    <t>76211100-1.R</t>
  </si>
  <si>
    <t>MONTÁŽ IZOLACE Z LEHČENÝCH HMOT DO D 25 MM</t>
  </si>
  <si>
    <t>76211100-2.R</t>
  </si>
  <si>
    <t>MONTÁŽ IZOLACE Z LEHČENÝCH HMOT DO D 63 MM</t>
  </si>
  <si>
    <t>28815210-24.R</t>
  </si>
  <si>
    <t>D+M SILIKONOVÁNÍ SPAR ZAŘIZOVACÍCH PŘEDMĚTŮ</t>
  </si>
  <si>
    <t>28815210-25.R</t>
  </si>
  <si>
    <t>D+M SILIKONOVÝ TMEL S PROTIPLÍSŇOVOU ÚPRAVOU, BARVA DLE ZP</t>
  </si>
  <si>
    <t>45321000-1.R</t>
  </si>
  <si>
    <t>IZOLACE TRUBEK DN/T 18/9 Z PĚNĚNÉHO PE</t>
  </si>
  <si>
    <t>45321000-2.R</t>
  </si>
  <si>
    <t>IZOLACE TRUBEK DN/T 22/9 Z PĚNĚNÉHO PE</t>
  </si>
  <si>
    <t>45321000-3.R</t>
  </si>
  <si>
    <t>IZOLACE TRUBEK DN/T 28/9 Z PĚNĚNÉHO PE</t>
  </si>
  <si>
    <t>45321000-4.R</t>
  </si>
  <si>
    <t>IZOLACE TRUBEK DN/T 18/20 Z PĚNĚNÉHO PE</t>
  </si>
  <si>
    <t>45321000-5.R</t>
  </si>
  <si>
    <t>D+M PÁSKA SAMOLEPÍCÍ AL (50 M)</t>
  </si>
  <si>
    <t>45321000-6.R</t>
  </si>
  <si>
    <t>D+M SPONKA PLASTOVÁ K IZOLACI TRUBEK</t>
  </si>
  <si>
    <t>02 - Způsobilé výdaje – vedlejší aktivity</t>
  </si>
  <si>
    <t>007 - Vedlejší rozpočtové náklady</t>
  </si>
  <si>
    <t xml:space="preserve">VRN -  Vedlejší rozpočtové náklady</t>
  </si>
  <si>
    <t xml:space="preserve">    VRN3 -  Zařízení staveniště</t>
  </si>
  <si>
    <t xml:space="preserve">    VRN4 -  Inženýrská činnost</t>
  </si>
  <si>
    <t xml:space="preserve">    VRN7 -  Provozní vlivy</t>
  </si>
  <si>
    <t xml:space="preserve">    VRN9 -  Ostatní náklady</t>
  </si>
  <si>
    <t>VRN</t>
  </si>
  <si>
    <t xml:space="preserve"> Vedlejší rozpočtové náklady</t>
  </si>
  <si>
    <t>VRN3</t>
  </si>
  <si>
    <t xml:space="preserve"> Zařízení staveniště</t>
  </si>
  <si>
    <t>031002000</t>
  </si>
  <si>
    <t>Související práce pro zařízení staveniště</t>
  </si>
  <si>
    <t>Kč</t>
  </si>
  <si>
    <t>1024</t>
  </si>
  <si>
    <t>-400418380</t>
  </si>
  <si>
    <t>032002000</t>
  </si>
  <si>
    <t>Vybavení staveniště</t>
  </si>
  <si>
    <t>-1868647555</t>
  </si>
  <si>
    <t>039002000</t>
  </si>
  <si>
    <t>Zrušení zařízení staveniště</t>
  </si>
  <si>
    <t>-1989346966</t>
  </si>
  <si>
    <t>VRN4</t>
  </si>
  <si>
    <t xml:space="preserve"> Inženýrská činnost</t>
  </si>
  <si>
    <t>045002000</t>
  </si>
  <si>
    <t>Kompletační činnost</t>
  </si>
  <si>
    <t>2078936531</t>
  </si>
  <si>
    <t>045002001</t>
  </si>
  <si>
    <t>Dokumentace skutečného provedení stavby</t>
  </si>
  <si>
    <t>-574080220</t>
  </si>
  <si>
    <t>VRN7</t>
  </si>
  <si>
    <t xml:space="preserve"> Provozní vlivy</t>
  </si>
  <si>
    <t>079002000</t>
  </si>
  <si>
    <t>Ostatní provozní vlivy</t>
  </si>
  <si>
    <t>477453406</t>
  </si>
  <si>
    <t>VRN9</t>
  </si>
  <si>
    <t>091504000</t>
  </si>
  <si>
    <t>Náklady související s publikační činností</t>
  </si>
  <si>
    <t>-1417346859</t>
  </si>
  <si>
    <t>091504001</t>
  </si>
  <si>
    <t>Vedlejší rozpočtové náklady - vzduchotechnika</t>
  </si>
  <si>
    <t>1862399164</t>
  </si>
  <si>
    <t>006 - Úpravy venkovního prostranství v areálu zařízení ZŠ</t>
  </si>
  <si>
    <t xml:space="preserve">    1 -  Zemní práce</t>
  </si>
  <si>
    <t xml:space="preserve">    5 -  Komunikace pozemní</t>
  </si>
  <si>
    <t xml:space="preserve"> Zemní práce</t>
  </si>
  <si>
    <t>113106121</t>
  </si>
  <si>
    <t>Rozebrání dlažeb komunikací pro pěší z betonových nebo kamenných dlaždic</t>
  </si>
  <si>
    <t>-85421491</t>
  </si>
  <si>
    <t>113107162</t>
  </si>
  <si>
    <t>Odstranění podkladu pl přes 50 do 200 m2 z kameniva drceného tl 200 mm</t>
  </si>
  <si>
    <t>-1582415775</t>
  </si>
  <si>
    <t>122211101</t>
  </si>
  <si>
    <t>Odkopávky a prokopávky v hornině třídy těžitelnosti I, skupiny 3 ručně</t>
  </si>
  <si>
    <t>242075176</t>
  </si>
  <si>
    <t>122702119</t>
  </si>
  <si>
    <t>Příplatek za lepivost k odkopávkám a prokopávkám výsypek rozpojitelných bez předchozího rozrušení</t>
  </si>
  <si>
    <t>-2029242100</t>
  </si>
  <si>
    <t>162751157</t>
  </si>
  <si>
    <t>Vodorovné přemístění přes 9 000 do 10000 m výkopku/sypaniny z horniny třídy těžitelnosti III skupiny 6 a 7</t>
  </si>
  <si>
    <t>946773236</t>
  </si>
  <si>
    <t>171201221</t>
  </si>
  <si>
    <t>Poplatek za uložení na skládce (skládkovné) zeminy a kamení kód odpadu 17 05 04</t>
  </si>
  <si>
    <t>-303488723</t>
  </si>
  <si>
    <t>171251201</t>
  </si>
  <si>
    <t>Uložení sypaniny na skládky nebo meziskládky</t>
  </si>
  <si>
    <t>-1555282810</t>
  </si>
  <si>
    <t>181951112</t>
  </si>
  <si>
    <t>Úprava pláně v hornině třídy těžitelnosti I skupiny 1 až 3 se zhutněním strojně</t>
  </si>
  <si>
    <t>-1149347053</t>
  </si>
  <si>
    <t xml:space="preserve"> Komunikace pozemní</t>
  </si>
  <si>
    <t>564751111</t>
  </si>
  <si>
    <t>Podklad z kameniva hrubého drceného vel. 32-63 mm tl 150 mm</t>
  </si>
  <si>
    <t>1356065964</t>
  </si>
  <si>
    <t>564811112</t>
  </si>
  <si>
    <t xml:space="preserve">Podklad ze štěrkodrtě ŠD tl 60 mm   0-32</t>
  </si>
  <si>
    <t>1235032689</t>
  </si>
  <si>
    <t>564831111</t>
  </si>
  <si>
    <t xml:space="preserve">Podklad ze štěrkodrtě ŠD tl 100 mm   0-63</t>
  </si>
  <si>
    <t>475465611</t>
  </si>
  <si>
    <t>564851111</t>
  </si>
  <si>
    <t xml:space="preserve">Podklad ze štěrkodrtě ŠD tl 150 mm   8-16</t>
  </si>
  <si>
    <t>-1520370188</t>
  </si>
  <si>
    <t>581111211</t>
  </si>
  <si>
    <t>Kryt cementobetonový vozovek skupiny CB II tl 100 mm</t>
  </si>
  <si>
    <t>-1117160821</t>
  </si>
  <si>
    <t>58911611R</t>
  </si>
  <si>
    <t>Lomová vysívka tl.40mm</t>
  </si>
  <si>
    <t>-1013769731</t>
  </si>
  <si>
    <t>596212212</t>
  </si>
  <si>
    <t>Kladení zámkové dlažby pozemních komunikací tl 80 mm skupiny A pl do 300 m2</t>
  </si>
  <si>
    <t>2063221179</t>
  </si>
  <si>
    <t>59245213</t>
  </si>
  <si>
    <t>dlažba zámková tvaru I 196x161x80mm přírodní</t>
  </si>
  <si>
    <t>-71120256</t>
  </si>
  <si>
    <t>899231111</t>
  </si>
  <si>
    <t>Výšková úprava uličního vstupu nebo vpusti do 200 mm zvýšením mříže</t>
  </si>
  <si>
    <t>-2069032627</t>
  </si>
  <si>
    <t>916131213</t>
  </si>
  <si>
    <t>Osazení silničního obrubníku betonového stojatého s boční opěrou do lože z betonu prostého</t>
  </si>
  <si>
    <t>1904143170</t>
  </si>
  <si>
    <t>59217023</t>
  </si>
  <si>
    <t>obrubník betonový chodníkový 1000x150x250mm</t>
  </si>
  <si>
    <t>308600309</t>
  </si>
  <si>
    <t>916371211</t>
  </si>
  <si>
    <t>Osazení skrytého flexibilního zahradního obrubníku plastového jednostranným odkopáním zeminy</t>
  </si>
  <si>
    <t>1544168804</t>
  </si>
  <si>
    <t>272451750R</t>
  </si>
  <si>
    <t>obrubník zahradní z recyklovaného materiálu</t>
  </si>
  <si>
    <t>-1749267142</t>
  </si>
  <si>
    <t>935932415</t>
  </si>
  <si>
    <t>Odvodňovací polymetrický žlab pro zatížení D400 vnitřní š 100 mm s roštem z litiny vč.obetonování</t>
  </si>
  <si>
    <t>-604863909</t>
  </si>
  <si>
    <t>-1371275988</t>
  </si>
  <si>
    <t>-2017938029</t>
  </si>
  <si>
    <t>-41373681</t>
  </si>
  <si>
    <t>-527312874</t>
  </si>
  <si>
    <t>164974006</t>
  </si>
  <si>
    <t>03 - Nezpůsobilé výdaje</t>
  </si>
  <si>
    <t xml:space="preserve">    764 -  Konstrukce klempířské</t>
  </si>
  <si>
    <t>Překlad nenosný pórobetonový š 100 mm v do 250 mm na tenkovrstvou maltu dl do 1250 mm</t>
  </si>
  <si>
    <t>-1546552835</t>
  </si>
  <si>
    <t>1389315443</t>
  </si>
  <si>
    <t>1458590870</t>
  </si>
  <si>
    <t>-226811562</t>
  </si>
  <si>
    <t>1646281951</t>
  </si>
  <si>
    <t>1504736154</t>
  </si>
  <si>
    <t>611321141</t>
  </si>
  <si>
    <t>Vápenocementová omítka štuková dvouvrstvá vnitřních stropů rovných nanášená ručně</t>
  </si>
  <si>
    <t>1111395488</t>
  </si>
  <si>
    <t>511139311</t>
  </si>
  <si>
    <t>612325223</t>
  </si>
  <si>
    <t>Vápenocementová štuková omítka malých ploch do 1,0 m2 na stěnách</t>
  </si>
  <si>
    <t>933853526</t>
  </si>
  <si>
    <t>2113237989</t>
  </si>
  <si>
    <t>717055764</t>
  </si>
  <si>
    <t>298139763</t>
  </si>
  <si>
    <t>541443765</t>
  </si>
  <si>
    <t>1773831527</t>
  </si>
  <si>
    <t>1704476810</t>
  </si>
  <si>
    <t>-1343203832</t>
  </si>
  <si>
    <t>-965854069</t>
  </si>
  <si>
    <t>81</t>
  </si>
  <si>
    <t>341819007</t>
  </si>
  <si>
    <t>-349481625</t>
  </si>
  <si>
    <t>1584747091</t>
  </si>
  <si>
    <t>2080737780</t>
  </si>
  <si>
    <t>965043341</t>
  </si>
  <si>
    <t>Bourání podkladů pod dlažby betonových s potěrem nebo teracem tl do 100 mm pl přes 4 m2</t>
  </si>
  <si>
    <t>280039349</t>
  </si>
  <si>
    <t>965049112</t>
  </si>
  <si>
    <t>Příplatek k bourání betonových mazanin za bourání se svařovanou sítí tl přes 100 mm</t>
  </si>
  <si>
    <t>-796308329</t>
  </si>
  <si>
    <t>1812352638</t>
  </si>
  <si>
    <t>968082016</t>
  </si>
  <si>
    <t>Vybourání plastových rámů oken zdvojených včetně křídel plochy přes 1 do 2 m2</t>
  </si>
  <si>
    <t>-937014780</t>
  </si>
  <si>
    <t>971033561</t>
  </si>
  <si>
    <t>Vybourání otvorů ve zdivu cihelném pl do 1 m2 na MVC nebo MV tl do 600 mm</t>
  </si>
  <si>
    <t>-1757057139</t>
  </si>
  <si>
    <t>974031664</t>
  </si>
  <si>
    <t>Vysekání rýh ve zdivu cihelném pro vtahování nosníků hl do 150 mm v do 150 mm</t>
  </si>
  <si>
    <t>-1423265008</t>
  </si>
  <si>
    <t>977151127</t>
  </si>
  <si>
    <t>Jádrové vrty diamantovými korunkami přes 225 do D 250 mm do stavebních materiálů</t>
  </si>
  <si>
    <t>2140833877</t>
  </si>
  <si>
    <t>93524967</t>
  </si>
  <si>
    <t>-531096982</t>
  </si>
  <si>
    <t>724994094</t>
  </si>
  <si>
    <t>259135255</t>
  </si>
  <si>
    <t>91</t>
  </si>
  <si>
    <t>-1498201775</t>
  </si>
  <si>
    <t>-682622291</t>
  </si>
  <si>
    <t>-873305756</t>
  </si>
  <si>
    <t>539214245</t>
  </si>
  <si>
    <t>771004679</t>
  </si>
  <si>
    <t>-613393615</t>
  </si>
  <si>
    <t>deska EPS 150 do plochých střech a podlah λ=0,035 tl 40mm</t>
  </si>
  <si>
    <t>1625351035</t>
  </si>
  <si>
    <t>-1254176435</t>
  </si>
  <si>
    <t>1361453814</t>
  </si>
  <si>
    <t>990935739</t>
  </si>
  <si>
    <t>85</t>
  </si>
  <si>
    <t>1076869962</t>
  </si>
  <si>
    <t>-976377068</t>
  </si>
  <si>
    <t>87</t>
  </si>
  <si>
    <t>1789740309</t>
  </si>
  <si>
    <t>-121556789</t>
  </si>
  <si>
    <t>1610789210</t>
  </si>
  <si>
    <t>-1030962981</t>
  </si>
  <si>
    <t>1707054400</t>
  </si>
  <si>
    <t>93</t>
  </si>
  <si>
    <t>-157910142</t>
  </si>
  <si>
    <t>-1654681696</t>
  </si>
  <si>
    <t>45</t>
  </si>
  <si>
    <t>709052690</t>
  </si>
  <si>
    <t>764</t>
  </si>
  <si>
    <t xml:space="preserve"> Konstrukce klempířské</t>
  </si>
  <si>
    <t>764216604</t>
  </si>
  <si>
    <t xml:space="preserve">Oplechování rovných parapetů mechanicky kotvené z Pz s povrchovou úpravou rš 330 mm  vč.všech doplňků</t>
  </si>
  <si>
    <t>1072839464</t>
  </si>
  <si>
    <t>766622216</t>
  </si>
  <si>
    <t>Montáž plastových oken plochy do 1 m2 otevíravých s rámem do zdiva</t>
  </si>
  <si>
    <t>194285368</t>
  </si>
  <si>
    <t>611400220</t>
  </si>
  <si>
    <t xml:space="preserve">okno plastové jednokřídlé vyklápěcí 90 x 90 cm Uw=1,2W/m2K  vč.kování a všech doplňků ppodrobný popis odk.P/01</t>
  </si>
  <si>
    <t>-1441808701</t>
  </si>
  <si>
    <t>-835708677</t>
  </si>
  <si>
    <t>1379740695</t>
  </si>
  <si>
    <t>51</t>
  </si>
  <si>
    <t>447675709</t>
  </si>
  <si>
    <t>766660R2021</t>
  </si>
  <si>
    <t xml:space="preserve">Mont+dod dveře dřevěné plné vnitřní 700x1970mm bez prahu,CPL lamino-bílé,vnitřní výplň rošt z odlehč.dřevotřísky,ocel.zárubeň vč.základ.nátěru+2x vrchní  vč.kování a všech doplňků odk. T/04</t>
  </si>
  <si>
    <t>834289571</t>
  </si>
  <si>
    <t>53</t>
  </si>
  <si>
    <t>766694111</t>
  </si>
  <si>
    <t>Montáž parapetních desek dřevěných nebo plastových šířky do 30 cm délky do 1,0 m</t>
  </si>
  <si>
    <t>491427592</t>
  </si>
  <si>
    <t>1371019409</t>
  </si>
  <si>
    <t>55</t>
  </si>
  <si>
    <t>1013038701</t>
  </si>
  <si>
    <t>1999703091</t>
  </si>
  <si>
    <t>57</t>
  </si>
  <si>
    <t>-661838695</t>
  </si>
  <si>
    <t>-749667259</t>
  </si>
  <si>
    <t>-21411224</t>
  </si>
  <si>
    <t>95</t>
  </si>
  <si>
    <t>2052056883</t>
  </si>
  <si>
    <t>-862416924</t>
  </si>
  <si>
    <t>-595089271</t>
  </si>
  <si>
    <t>63</t>
  </si>
  <si>
    <t>-1884234970</t>
  </si>
  <si>
    <t>-584633626</t>
  </si>
  <si>
    <t>97</t>
  </si>
  <si>
    <t>1689001678</t>
  </si>
  <si>
    <t>Montáž obkladů vnitřních keramických hladkých do 35 ks/m2 lepených flexibilním lepidlem</t>
  </si>
  <si>
    <t>130552597</t>
  </si>
  <si>
    <t>67</t>
  </si>
  <si>
    <t>1233589254</t>
  </si>
  <si>
    <t>54307255</t>
  </si>
  <si>
    <t>69</t>
  </si>
  <si>
    <t>-1860794454</t>
  </si>
  <si>
    <t>1524672919</t>
  </si>
  <si>
    <t>71</t>
  </si>
  <si>
    <t>-1339070265</t>
  </si>
  <si>
    <t>51352771</t>
  </si>
  <si>
    <t>75</t>
  </si>
  <si>
    <t>-1268291497</t>
  </si>
  <si>
    <t>-1959604224</t>
  </si>
  <si>
    <t>-1063794353</t>
  </si>
  <si>
    <t>-1617453829</t>
  </si>
  <si>
    <t>79</t>
  </si>
  <si>
    <t>1669094882</t>
  </si>
  <si>
    <t>1214918353</t>
  </si>
  <si>
    <t>06 - D.1.4 Elektronické komunikace - Mikrovlný spoj (posílení konektivity školy)</t>
  </si>
  <si>
    <t>D1 - Materiál</t>
  </si>
  <si>
    <t>D2 - Měsíční platby - náklady za 5 let</t>
  </si>
  <si>
    <t>Materiál</t>
  </si>
  <si>
    <t>Pol68R</t>
  </si>
  <si>
    <t>D+M Páteřní spoj 30MBit, 10GHz (2x anténa 90cm, 2x krabice s ODU jednotkou, 2x krabice s ozařovačem, 2x krabice s kompletně sestavenou IDU jednotkou)</t>
  </si>
  <si>
    <t>Pol69R</t>
  </si>
  <si>
    <t>D+M Drobný elektroinstalační materiál vč. konzolí</t>
  </si>
  <si>
    <t>Měsíční platby - náklady za 5 let</t>
  </si>
  <si>
    <t>Pol70R</t>
  </si>
  <si>
    <t>D+M Měsíční poplatek za datové připojení 30MBit vč. veřejné IP adresy bez FUP</t>
  </si>
  <si>
    <t>měs</t>
  </si>
  <si>
    <t>Pol71R</t>
  </si>
  <si>
    <t>Domontáž stávajícího MW spoje</t>
  </si>
  <si>
    <t>06.6.5R</t>
  </si>
  <si>
    <t>06.6.6R</t>
  </si>
  <si>
    <t>Pol72R</t>
  </si>
  <si>
    <t>Montáž, konfigurace</t>
  </si>
  <si>
    <t xml:space="preserve">002 -   D.1.1 Architektonicko – stavební řešení,D.1.2 Stavebně konstrukční řešení - Sociální zařízení 1.NP</t>
  </si>
  <si>
    <t xml:space="preserve">9 -  Ostatní konstrukce a práce-bourání</t>
  </si>
  <si>
    <t xml:space="preserve">725 -  Zdravotechnika - zařizovací předměty</t>
  </si>
  <si>
    <t>766 - Konstrukce truhlářské</t>
  </si>
  <si>
    <t xml:space="preserve">776 -  Podlahy povlakové</t>
  </si>
  <si>
    <t xml:space="preserve">781 -  Dokončovací práce - obklady</t>
  </si>
  <si>
    <t xml:space="preserve">784 -  Dokončovací práce - malby a tapety</t>
  </si>
  <si>
    <t xml:space="preserve">    722 - Zdravotechnika - vnitřní vodovod</t>
  </si>
  <si>
    <t>349</t>
  </si>
  <si>
    <t>39104765</t>
  </si>
  <si>
    <t>-395065763</t>
  </si>
  <si>
    <t>-974096329</t>
  </si>
  <si>
    <t>Příplatek k bourání betonových mazanin za bourání mazanin se svařovanou sítí tl přes 100 mm</t>
  </si>
  <si>
    <t>-807114780</t>
  </si>
  <si>
    <t>351</t>
  </si>
  <si>
    <t>-1033253752</t>
  </si>
  <si>
    <t>971042351</t>
  </si>
  <si>
    <t>Vybourání otvorů v betonových příčkách a zdech pl do 0,09 m2 tl do 450 mm</t>
  </si>
  <si>
    <t>1941902215</t>
  </si>
  <si>
    <t>973041511</t>
  </si>
  <si>
    <t>Vysekání výklenků ve zdivu z betonu pl přes 0,25 m2</t>
  </si>
  <si>
    <t>-466369757</t>
  </si>
  <si>
    <t>352</t>
  </si>
  <si>
    <t>642944121</t>
  </si>
  <si>
    <t>Osazování ocelových zárubní dodatečné pl do 2,5 m2</t>
  </si>
  <si>
    <t>-1540464934</t>
  </si>
  <si>
    <t>353</t>
  </si>
  <si>
    <t>55331451R</t>
  </si>
  <si>
    <t>zárubeň jednokřídlá ocelová pro dodatečnou montáž rozměru 700/1970, 2100mm</t>
  </si>
  <si>
    <t>-1211661321</t>
  </si>
  <si>
    <t>354</t>
  </si>
  <si>
    <t>55331452R</t>
  </si>
  <si>
    <t>zárubeň jednokřídlá ocelová pro dodatečnou montáž rozměru 800/1970, 2100mm</t>
  </si>
  <si>
    <t>-1198691201</t>
  </si>
  <si>
    <t>127</t>
  </si>
  <si>
    <t>974031142</t>
  </si>
  <si>
    <t>Vysekání rýh ve zdivu cihelném hl do 70 mm š do 70 mm</t>
  </si>
  <si>
    <t>232918716</t>
  </si>
  <si>
    <t>1443594510</t>
  </si>
  <si>
    <t>129</t>
  </si>
  <si>
    <t>974042542</t>
  </si>
  <si>
    <t>Vysekání rýh v dlažbě betonové nebo jiné monolitické hl do 70 mm š do 70 mm</t>
  </si>
  <si>
    <t>-1948250571</t>
  </si>
  <si>
    <t>977131219</t>
  </si>
  <si>
    <t>Vrty dovrchní příklepovými vrtáky D do 32 mm do cihelného zdiva nebo prostého betonu</t>
  </si>
  <si>
    <t>-1640345106</t>
  </si>
  <si>
    <t>131</t>
  </si>
  <si>
    <t>-1907862460</t>
  </si>
  <si>
    <t>977151128</t>
  </si>
  <si>
    <t>Jádrové vrty diamantovými korunkami přes250 do D 300 mm do stavebních materiálů</t>
  </si>
  <si>
    <t>-372317518</t>
  </si>
  <si>
    <t>342</t>
  </si>
  <si>
    <t>725112002</t>
  </si>
  <si>
    <t>Klozet keramický standardní samostatně stojící s hlubokým splachováním odpad svislý</t>
  </si>
  <si>
    <t>-865764914</t>
  </si>
  <si>
    <t>343</t>
  </si>
  <si>
    <t>725121023</t>
  </si>
  <si>
    <t>Splachovač automatický pisoáru s napájením skupinový</t>
  </si>
  <si>
    <t>1845381590</t>
  </si>
  <si>
    <t>344</t>
  </si>
  <si>
    <t>725211618</t>
  </si>
  <si>
    <t>Umyvadlo keramické bílé šířky 650 mm s krytem na sifon připevněné na stěnu šrouby</t>
  </si>
  <si>
    <t>852703862</t>
  </si>
  <si>
    <t>345</t>
  </si>
  <si>
    <t>725331111</t>
  </si>
  <si>
    <t>Výlevka bez výtokových armatur keramická se sklopnou plastovou mřížkou 500 mm</t>
  </si>
  <si>
    <t>1600040813</t>
  </si>
  <si>
    <t>Konstrukce truhlářské</t>
  </si>
  <si>
    <t xml:space="preserve">Mont+dod dveře dřevěné plné vnitřní 700x1970mm bez prahu,CPL lamino-bílé,vnitřní výplň rošt z odlehč.dřevotřísky,ocel.zárubeň vč.základ.nátěru+2x vrchní  vč.kování a všech doplňků odk. T/02</t>
  </si>
  <si>
    <t>1560007758</t>
  </si>
  <si>
    <t>940863046</t>
  </si>
  <si>
    <t>776111116</t>
  </si>
  <si>
    <t>Odstranění zbytků lepidla z podkladu povlakových podlah broušením</t>
  </si>
  <si>
    <t>-2055841132</t>
  </si>
  <si>
    <t>340471881</t>
  </si>
  <si>
    <t>-1856660784</t>
  </si>
  <si>
    <t>776141114</t>
  </si>
  <si>
    <t>Vyrovnání podkladu povlakových podlah stěrkou pevnosti 20 MPa tl 10 mm</t>
  </si>
  <si>
    <t>-1829080187</t>
  </si>
  <si>
    <t>256208054</t>
  </si>
  <si>
    <t>-1993296217</t>
  </si>
  <si>
    <t>1041753795</t>
  </si>
  <si>
    <t>-510429452</t>
  </si>
  <si>
    <t>346</t>
  </si>
  <si>
    <t>784121001</t>
  </si>
  <si>
    <t>Oškrabání malby v mísnostech v do 3,80 m</t>
  </si>
  <si>
    <t>1001438615</t>
  </si>
  <si>
    <t>347</t>
  </si>
  <si>
    <t>-2093551914</t>
  </si>
  <si>
    <t>348</t>
  </si>
  <si>
    <t>1021005056</t>
  </si>
  <si>
    <t>Zdravotechnika - vnitřní vodovod</t>
  </si>
  <si>
    <t>350</t>
  </si>
  <si>
    <t>722160103R</t>
  </si>
  <si>
    <t>D+M 2 ks eletrických boilerů včetně vodovodního a elektrického připojení</t>
  </si>
  <si>
    <t>komplet</t>
  </si>
  <si>
    <t>2009217952</t>
  </si>
  <si>
    <t>326</t>
  </si>
  <si>
    <t>763131531</t>
  </si>
  <si>
    <t>SDK podhled deska 1xDF 12,5 bez izolace jednovrstvá spodní kce profil CD+UD EI 15</t>
  </si>
  <si>
    <t>-324020257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</si>
</sst>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theme" Target="theme/theme1.xml" /><Relationship Id="rId27" Type="http://schemas.openxmlformats.org/officeDocument/2006/relationships/calcChain" Target="calcChain.xml" /><Relationship Id="rId2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08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IROP - Stavební úpravy a přístavba objektu učeben v ZŠ Loučka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3. 6. 2021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="7" customFormat="1" ht="24.75" customHeight="1">
      <c r="A95" s="7"/>
      <c r="B95" s="116"/>
      <c r="C95" s="117"/>
      <c r="D95" s="118" t="s">
        <v>1</v>
      </c>
      <c r="E95" s="118"/>
      <c r="F95" s="118"/>
      <c r="G95" s="118"/>
      <c r="H95" s="118"/>
      <c r="I95" s="119"/>
      <c r="J95" s="118" t="s">
        <v>77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ROUND(AG96+AG118+AG121,2)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78</v>
      </c>
      <c r="AR95" s="123"/>
      <c r="AS95" s="124">
        <f>ROUND(AS96+AS118+AS121,2)</f>
        <v>0</v>
      </c>
      <c r="AT95" s="125">
        <f>ROUND(SUM(AV95:AW95),2)</f>
        <v>0</v>
      </c>
      <c r="AU95" s="126">
        <f>ROUND(AU96+AU118+AU121,5)</f>
        <v>0</v>
      </c>
      <c r="AV95" s="125">
        <f>ROUND(AZ95*L29,2)</f>
        <v>0</v>
      </c>
      <c r="AW95" s="125">
        <f>ROUND(BA95*L30,2)</f>
        <v>0</v>
      </c>
      <c r="AX95" s="125">
        <f>ROUND(BB95*L29,2)</f>
        <v>0</v>
      </c>
      <c r="AY95" s="125">
        <f>ROUND(BC95*L30,2)</f>
        <v>0</v>
      </c>
      <c r="AZ95" s="125">
        <f>ROUND(AZ96+AZ118+AZ121,2)</f>
        <v>0</v>
      </c>
      <c r="BA95" s="125">
        <f>ROUND(BA96+BA118+BA121,2)</f>
        <v>0</v>
      </c>
      <c r="BB95" s="125">
        <f>ROUND(BB96+BB118+BB121,2)</f>
        <v>0</v>
      </c>
      <c r="BC95" s="125">
        <f>ROUND(BC96+BC118+BC121,2)</f>
        <v>0</v>
      </c>
      <c r="BD95" s="127">
        <f>ROUND(BD96+BD118+BD121,2)</f>
        <v>0</v>
      </c>
      <c r="BE95" s="7"/>
      <c r="BS95" s="128" t="s">
        <v>72</v>
      </c>
      <c r="BT95" s="128" t="s">
        <v>79</v>
      </c>
      <c r="BU95" s="128" t="s">
        <v>74</v>
      </c>
      <c r="BV95" s="128" t="s">
        <v>75</v>
      </c>
      <c r="BW95" s="128" t="s">
        <v>80</v>
      </c>
      <c r="BX95" s="128" t="s">
        <v>5</v>
      </c>
      <c r="CL95" s="128" t="s">
        <v>1</v>
      </c>
      <c r="CM95" s="128" t="s">
        <v>81</v>
      </c>
    </row>
    <row r="96" s="4" customFormat="1" ht="16.5" customHeight="1">
      <c r="A96" s="4"/>
      <c r="B96" s="67"/>
      <c r="C96" s="129"/>
      <c r="D96" s="129"/>
      <c r="E96" s="130" t="s">
        <v>82</v>
      </c>
      <c r="F96" s="130"/>
      <c r="G96" s="130"/>
      <c r="H96" s="130"/>
      <c r="I96" s="130"/>
      <c r="J96" s="129"/>
      <c r="K96" s="130" t="s">
        <v>83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1">
        <f>ROUND(AG97+AG98+AG101+AG112+SUM(AG115:AG117),2)</f>
        <v>0</v>
      </c>
      <c r="AH96" s="129"/>
      <c r="AI96" s="129"/>
      <c r="AJ96" s="129"/>
      <c r="AK96" s="129"/>
      <c r="AL96" s="129"/>
      <c r="AM96" s="129"/>
      <c r="AN96" s="132">
        <f>SUM(AG96,AT96)</f>
        <v>0</v>
      </c>
      <c r="AO96" s="129"/>
      <c r="AP96" s="129"/>
      <c r="AQ96" s="133" t="s">
        <v>84</v>
      </c>
      <c r="AR96" s="69"/>
      <c r="AS96" s="134">
        <f>ROUND(AS97+AS98+AS101+AS112+SUM(AS115:AS117),2)</f>
        <v>0</v>
      </c>
      <c r="AT96" s="135">
        <f>ROUND(SUM(AV96:AW96),2)</f>
        <v>0</v>
      </c>
      <c r="AU96" s="136">
        <f>ROUND(AU97+AU98+AU101+AU112+SUM(AU115:AU117),5)</f>
        <v>0</v>
      </c>
      <c r="AV96" s="135">
        <f>ROUND(AZ96*L29,2)</f>
        <v>0</v>
      </c>
      <c r="AW96" s="135">
        <f>ROUND(BA96*L30,2)</f>
        <v>0</v>
      </c>
      <c r="AX96" s="135">
        <f>ROUND(BB96*L29,2)</f>
        <v>0</v>
      </c>
      <c r="AY96" s="135">
        <f>ROUND(BC96*L30,2)</f>
        <v>0</v>
      </c>
      <c r="AZ96" s="135">
        <f>ROUND(AZ97+AZ98+AZ101+AZ112+SUM(AZ115:AZ117),2)</f>
        <v>0</v>
      </c>
      <c r="BA96" s="135">
        <f>ROUND(BA97+BA98+BA101+BA112+SUM(BA115:BA117),2)</f>
        <v>0</v>
      </c>
      <c r="BB96" s="135">
        <f>ROUND(BB97+BB98+BB101+BB112+SUM(BB115:BB117),2)</f>
        <v>0</v>
      </c>
      <c r="BC96" s="135">
        <f>ROUND(BC97+BC98+BC101+BC112+SUM(BC115:BC117),2)</f>
        <v>0</v>
      </c>
      <c r="BD96" s="137">
        <f>ROUND(BD97+BD98+BD101+BD112+SUM(BD115:BD117),2)</f>
        <v>0</v>
      </c>
      <c r="BE96" s="4"/>
      <c r="BS96" s="138" t="s">
        <v>72</v>
      </c>
      <c r="BT96" s="138" t="s">
        <v>81</v>
      </c>
      <c r="BU96" s="138" t="s">
        <v>74</v>
      </c>
      <c r="BV96" s="138" t="s">
        <v>75</v>
      </c>
      <c r="BW96" s="138" t="s">
        <v>85</v>
      </c>
      <c r="BX96" s="138" t="s">
        <v>80</v>
      </c>
      <c r="CL96" s="138" t="s">
        <v>1</v>
      </c>
    </row>
    <row r="97" s="4" customFormat="1" ht="23.25" customHeight="1">
      <c r="A97" s="139" t="s">
        <v>86</v>
      </c>
      <c r="B97" s="67"/>
      <c r="C97" s="129"/>
      <c r="D97" s="129"/>
      <c r="E97" s="129"/>
      <c r="F97" s="130" t="s">
        <v>87</v>
      </c>
      <c r="G97" s="130"/>
      <c r="H97" s="130"/>
      <c r="I97" s="130"/>
      <c r="J97" s="130"/>
      <c r="K97" s="129"/>
      <c r="L97" s="130" t="s">
        <v>88</v>
      </c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2">
        <f>'001 -   D.1.1 Architekton...'!J34</f>
        <v>0</v>
      </c>
      <c r="AH97" s="129"/>
      <c r="AI97" s="129"/>
      <c r="AJ97" s="129"/>
      <c r="AK97" s="129"/>
      <c r="AL97" s="129"/>
      <c r="AM97" s="129"/>
      <c r="AN97" s="132">
        <f>SUM(AG97,AT97)</f>
        <v>0</v>
      </c>
      <c r="AO97" s="129"/>
      <c r="AP97" s="129"/>
      <c r="AQ97" s="133" t="s">
        <v>84</v>
      </c>
      <c r="AR97" s="69"/>
      <c r="AS97" s="134">
        <v>0</v>
      </c>
      <c r="AT97" s="135">
        <f>ROUND(SUM(AV97:AW97),2)</f>
        <v>0</v>
      </c>
      <c r="AU97" s="136">
        <f>'001 -   D.1.1 Architekton...'!P148</f>
        <v>0</v>
      </c>
      <c r="AV97" s="135">
        <f>'001 -   D.1.1 Architekton...'!J37</f>
        <v>0</v>
      </c>
      <c r="AW97" s="135">
        <f>'001 -   D.1.1 Architekton...'!J38</f>
        <v>0</v>
      </c>
      <c r="AX97" s="135">
        <f>'001 -   D.1.1 Architekton...'!J39</f>
        <v>0</v>
      </c>
      <c r="AY97" s="135">
        <f>'001 -   D.1.1 Architekton...'!J40</f>
        <v>0</v>
      </c>
      <c r="AZ97" s="135">
        <f>'001 -   D.1.1 Architekton...'!F37</f>
        <v>0</v>
      </c>
      <c r="BA97" s="135">
        <f>'001 -   D.1.1 Architekton...'!F38</f>
        <v>0</v>
      </c>
      <c r="BB97" s="135">
        <f>'001 -   D.1.1 Architekton...'!F39</f>
        <v>0</v>
      </c>
      <c r="BC97" s="135">
        <f>'001 -   D.1.1 Architekton...'!F40</f>
        <v>0</v>
      </c>
      <c r="BD97" s="137">
        <f>'001 -   D.1.1 Architekton...'!F41</f>
        <v>0</v>
      </c>
      <c r="BE97" s="4"/>
      <c r="BT97" s="138" t="s">
        <v>89</v>
      </c>
      <c r="BV97" s="138" t="s">
        <v>75</v>
      </c>
      <c r="BW97" s="138" t="s">
        <v>90</v>
      </c>
      <c r="BX97" s="138" t="s">
        <v>85</v>
      </c>
      <c r="CL97" s="138" t="s">
        <v>1</v>
      </c>
    </row>
    <row r="98" s="4" customFormat="1" ht="16.5" customHeight="1">
      <c r="A98" s="4"/>
      <c r="B98" s="67"/>
      <c r="C98" s="129"/>
      <c r="D98" s="129"/>
      <c r="E98" s="129"/>
      <c r="F98" s="130" t="s">
        <v>91</v>
      </c>
      <c r="G98" s="130"/>
      <c r="H98" s="130"/>
      <c r="I98" s="130"/>
      <c r="J98" s="130"/>
      <c r="K98" s="129"/>
      <c r="L98" s="130" t="s">
        <v>92</v>
      </c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1">
        <f>ROUND(SUM(AG99:AG100),2)</f>
        <v>0</v>
      </c>
      <c r="AH98" s="129"/>
      <c r="AI98" s="129"/>
      <c r="AJ98" s="129"/>
      <c r="AK98" s="129"/>
      <c r="AL98" s="129"/>
      <c r="AM98" s="129"/>
      <c r="AN98" s="132">
        <f>SUM(AG98,AT98)</f>
        <v>0</v>
      </c>
      <c r="AO98" s="129"/>
      <c r="AP98" s="129"/>
      <c r="AQ98" s="133" t="s">
        <v>84</v>
      </c>
      <c r="AR98" s="69"/>
      <c r="AS98" s="134">
        <f>ROUND(SUM(AS99:AS100),2)</f>
        <v>0</v>
      </c>
      <c r="AT98" s="135">
        <f>ROUND(SUM(AV98:AW98),2)</f>
        <v>0</v>
      </c>
      <c r="AU98" s="136">
        <f>ROUND(SUM(AU99:AU100),5)</f>
        <v>0</v>
      </c>
      <c r="AV98" s="135">
        <f>ROUND(AZ98*L29,2)</f>
        <v>0</v>
      </c>
      <c r="AW98" s="135">
        <f>ROUND(BA98*L30,2)</f>
        <v>0</v>
      </c>
      <c r="AX98" s="135">
        <f>ROUND(BB98*L29,2)</f>
        <v>0</v>
      </c>
      <c r="AY98" s="135">
        <f>ROUND(BC98*L30,2)</f>
        <v>0</v>
      </c>
      <c r="AZ98" s="135">
        <f>ROUND(SUM(AZ99:AZ100),2)</f>
        <v>0</v>
      </c>
      <c r="BA98" s="135">
        <f>ROUND(SUM(BA99:BA100),2)</f>
        <v>0</v>
      </c>
      <c r="BB98" s="135">
        <f>ROUND(SUM(BB99:BB100),2)</f>
        <v>0</v>
      </c>
      <c r="BC98" s="135">
        <f>ROUND(SUM(BC99:BC100),2)</f>
        <v>0</v>
      </c>
      <c r="BD98" s="137">
        <f>ROUND(SUM(BD99:BD100),2)</f>
        <v>0</v>
      </c>
      <c r="BE98" s="4"/>
      <c r="BS98" s="138" t="s">
        <v>72</v>
      </c>
      <c r="BT98" s="138" t="s">
        <v>89</v>
      </c>
      <c r="BU98" s="138" t="s">
        <v>74</v>
      </c>
      <c r="BV98" s="138" t="s">
        <v>75</v>
      </c>
      <c r="BW98" s="138" t="s">
        <v>93</v>
      </c>
      <c r="BX98" s="138" t="s">
        <v>85</v>
      </c>
      <c r="CL98" s="138" t="s">
        <v>1</v>
      </c>
    </row>
    <row r="99" s="4" customFormat="1" ht="16.5" customHeight="1">
      <c r="A99" s="139" t="s">
        <v>86</v>
      </c>
      <c r="B99" s="67"/>
      <c r="C99" s="129"/>
      <c r="D99" s="129"/>
      <c r="E99" s="129"/>
      <c r="F99" s="129"/>
      <c r="G99" s="130" t="s">
        <v>94</v>
      </c>
      <c r="H99" s="130"/>
      <c r="I99" s="130"/>
      <c r="J99" s="130"/>
      <c r="K99" s="130"/>
      <c r="L99" s="129"/>
      <c r="M99" s="130" t="s">
        <v>95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2">
        <f>'D.1.4.1 - Objekt II.stupe...'!J34</f>
        <v>0</v>
      </c>
      <c r="AH99" s="129"/>
      <c r="AI99" s="129"/>
      <c r="AJ99" s="129"/>
      <c r="AK99" s="129"/>
      <c r="AL99" s="129"/>
      <c r="AM99" s="129"/>
      <c r="AN99" s="132">
        <f>SUM(AG99,AT99)</f>
        <v>0</v>
      </c>
      <c r="AO99" s="129"/>
      <c r="AP99" s="129"/>
      <c r="AQ99" s="133" t="s">
        <v>84</v>
      </c>
      <c r="AR99" s="69"/>
      <c r="AS99" s="134">
        <v>0</v>
      </c>
      <c r="AT99" s="135">
        <f>ROUND(SUM(AV99:AW99),2)</f>
        <v>0</v>
      </c>
      <c r="AU99" s="136">
        <f>'D.1.4.1 - Objekt II.stupe...'!P132</f>
        <v>0</v>
      </c>
      <c r="AV99" s="135">
        <f>'D.1.4.1 - Objekt II.stupe...'!J37</f>
        <v>0</v>
      </c>
      <c r="AW99" s="135">
        <f>'D.1.4.1 - Objekt II.stupe...'!J38</f>
        <v>0</v>
      </c>
      <c r="AX99" s="135">
        <f>'D.1.4.1 - Objekt II.stupe...'!J39</f>
        <v>0</v>
      </c>
      <c r="AY99" s="135">
        <f>'D.1.4.1 - Objekt II.stupe...'!J40</f>
        <v>0</v>
      </c>
      <c r="AZ99" s="135">
        <f>'D.1.4.1 - Objekt II.stupe...'!F37</f>
        <v>0</v>
      </c>
      <c r="BA99" s="135">
        <f>'D.1.4.1 - Objekt II.stupe...'!F38</f>
        <v>0</v>
      </c>
      <c r="BB99" s="135">
        <f>'D.1.4.1 - Objekt II.stupe...'!F39</f>
        <v>0</v>
      </c>
      <c r="BC99" s="135">
        <f>'D.1.4.1 - Objekt II.stupe...'!F40</f>
        <v>0</v>
      </c>
      <c r="BD99" s="137">
        <f>'D.1.4.1 - Objekt II.stupe...'!F41</f>
        <v>0</v>
      </c>
      <c r="BE99" s="4"/>
      <c r="BT99" s="138" t="s">
        <v>96</v>
      </c>
      <c r="BV99" s="138" t="s">
        <v>75</v>
      </c>
      <c r="BW99" s="138" t="s">
        <v>97</v>
      </c>
      <c r="BX99" s="138" t="s">
        <v>93</v>
      </c>
      <c r="CL99" s="138" t="s">
        <v>1</v>
      </c>
    </row>
    <row r="100" s="4" customFormat="1" ht="16.5" customHeight="1">
      <c r="A100" s="139" t="s">
        <v>86</v>
      </c>
      <c r="B100" s="67"/>
      <c r="C100" s="129"/>
      <c r="D100" s="129"/>
      <c r="E100" s="129"/>
      <c r="F100" s="129"/>
      <c r="G100" s="130" t="s">
        <v>98</v>
      </c>
      <c r="H100" s="130"/>
      <c r="I100" s="130"/>
      <c r="J100" s="130"/>
      <c r="K100" s="130"/>
      <c r="L100" s="129"/>
      <c r="M100" s="130" t="s">
        <v>99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2">
        <f>'D.1.4.2 - Hygienický obje...'!J34</f>
        <v>0</v>
      </c>
      <c r="AH100" s="129"/>
      <c r="AI100" s="129"/>
      <c r="AJ100" s="129"/>
      <c r="AK100" s="129"/>
      <c r="AL100" s="129"/>
      <c r="AM100" s="129"/>
      <c r="AN100" s="132">
        <f>SUM(AG100,AT100)</f>
        <v>0</v>
      </c>
      <c r="AO100" s="129"/>
      <c r="AP100" s="129"/>
      <c r="AQ100" s="133" t="s">
        <v>84</v>
      </c>
      <c r="AR100" s="69"/>
      <c r="AS100" s="134">
        <v>0</v>
      </c>
      <c r="AT100" s="135">
        <f>ROUND(SUM(AV100:AW100),2)</f>
        <v>0</v>
      </c>
      <c r="AU100" s="136">
        <f>'D.1.4.2 - Hygienický obje...'!P132</f>
        <v>0</v>
      </c>
      <c r="AV100" s="135">
        <f>'D.1.4.2 - Hygienický obje...'!J37</f>
        <v>0</v>
      </c>
      <c r="AW100" s="135">
        <f>'D.1.4.2 - Hygienický obje...'!J38</f>
        <v>0</v>
      </c>
      <c r="AX100" s="135">
        <f>'D.1.4.2 - Hygienický obje...'!J39</f>
        <v>0</v>
      </c>
      <c r="AY100" s="135">
        <f>'D.1.4.2 - Hygienický obje...'!J40</f>
        <v>0</v>
      </c>
      <c r="AZ100" s="135">
        <f>'D.1.4.2 - Hygienický obje...'!F37</f>
        <v>0</v>
      </c>
      <c r="BA100" s="135">
        <f>'D.1.4.2 - Hygienický obje...'!F38</f>
        <v>0</v>
      </c>
      <c r="BB100" s="135">
        <f>'D.1.4.2 - Hygienický obje...'!F39</f>
        <v>0</v>
      </c>
      <c r="BC100" s="135">
        <f>'D.1.4.2 - Hygienický obje...'!F40</f>
        <v>0</v>
      </c>
      <c r="BD100" s="137">
        <f>'D.1.4.2 - Hygienický obje...'!F41</f>
        <v>0</v>
      </c>
      <c r="BE100" s="4"/>
      <c r="BT100" s="138" t="s">
        <v>96</v>
      </c>
      <c r="BV100" s="138" t="s">
        <v>75</v>
      </c>
      <c r="BW100" s="138" t="s">
        <v>100</v>
      </c>
      <c r="BX100" s="138" t="s">
        <v>93</v>
      </c>
      <c r="CL100" s="138" t="s">
        <v>1</v>
      </c>
    </row>
    <row r="101" s="4" customFormat="1" ht="16.5" customHeight="1">
      <c r="A101" s="4"/>
      <c r="B101" s="67"/>
      <c r="C101" s="129"/>
      <c r="D101" s="129"/>
      <c r="E101" s="129"/>
      <c r="F101" s="130" t="s">
        <v>101</v>
      </c>
      <c r="G101" s="130"/>
      <c r="H101" s="130"/>
      <c r="I101" s="130"/>
      <c r="J101" s="130"/>
      <c r="K101" s="129"/>
      <c r="L101" s="130" t="s">
        <v>102</v>
      </c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1">
        <f>ROUND(SUM(AG102:AG111),2)</f>
        <v>0</v>
      </c>
      <c r="AH101" s="129"/>
      <c r="AI101" s="129"/>
      <c r="AJ101" s="129"/>
      <c r="AK101" s="129"/>
      <c r="AL101" s="129"/>
      <c r="AM101" s="129"/>
      <c r="AN101" s="132">
        <f>SUM(AG101,AT101)</f>
        <v>0</v>
      </c>
      <c r="AO101" s="129"/>
      <c r="AP101" s="129"/>
      <c r="AQ101" s="133" t="s">
        <v>84</v>
      </c>
      <c r="AR101" s="69"/>
      <c r="AS101" s="134">
        <f>ROUND(SUM(AS102:AS111),2)</f>
        <v>0</v>
      </c>
      <c r="AT101" s="135">
        <f>ROUND(SUM(AV101:AW101),2)</f>
        <v>0</v>
      </c>
      <c r="AU101" s="136">
        <f>ROUND(SUM(AU102:AU111),5)</f>
        <v>0</v>
      </c>
      <c r="AV101" s="135">
        <f>ROUND(AZ101*L29,2)</f>
        <v>0</v>
      </c>
      <c r="AW101" s="135">
        <f>ROUND(BA101*L30,2)</f>
        <v>0</v>
      </c>
      <c r="AX101" s="135">
        <f>ROUND(BB101*L29,2)</f>
        <v>0</v>
      </c>
      <c r="AY101" s="135">
        <f>ROUND(BC101*L30,2)</f>
        <v>0</v>
      </c>
      <c r="AZ101" s="135">
        <f>ROUND(SUM(AZ102:AZ111),2)</f>
        <v>0</v>
      </c>
      <c r="BA101" s="135">
        <f>ROUND(SUM(BA102:BA111),2)</f>
        <v>0</v>
      </c>
      <c r="BB101" s="135">
        <f>ROUND(SUM(BB102:BB111),2)</f>
        <v>0</v>
      </c>
      <c r="BC101" s="135">
        <f>ROUND(SUM(BC102:BC111),2)</f>
        <v>0</v>
      </c>
      <c r="BD101" s="137">
        <f>ROUND(SUM(BD102:BD111),2)</f>
        <v>0</v>
      </c>
      <c r="BE101" s="4"/>
      <c r="BS101" s="138" t="s">
        <v>72</v>
      </c>
      <c r="BT101" s="138" t="s">
        <v>89</v>
      </c>
      <c r="BU101" s="138" t="s">
        <v>74</v>
      </c>
      <c r="BV101" s="138" t="s">
        <v>75</v>
      </c>
      <c r="BW101" s="138" t="s">
        <v>103</v>
      </c>
      <c r="BX101" s="138" t="s">
        <v>85</v>
      </c>
      <c r="CL101" s="138" t="s">
        <v>1</v>
      </c>
    </row>
    <row r="102" s="4" customFormat="1" ht="16.5" customHeight="1">
      <c r="A102" s="139" t="s">
        <v>86</v>
      </c>
      <c r="B102" s="67"/>
      <c r="C102" s="129"/>
      <c r="D102" s="129"/>
      <c r="E102" s="129"/>
      <c r="F102" s="129"/>
      <c r="G102" s="130" t="s">
        <v>82</v>
      </c>
      <c r="H102" s="130"/>
      <c r="I102" s="130"/>
      <c r="J102" s="130"/>
      <c r="K102" s="130"/>
      <c r="L102" s="129"/>
      <c r="M102" s="130" t="s">
        <v>104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2">
        <f>'01 - Struktuovaná kabeláž'!J34</f>
        <v>0</v>
      </c>
      <c r="AH102" s="129"/>
      <c r="AI102" s="129"/>
      <c r="AJ102" s="129"/>
      <c r="AK102" s="129"/>
      <c r="AL102" s="129"/>
      <c r="AM102" s="129"/>
      <c r="AN102" s="132">
        <f>SUM(AG102,AT102)</f>
        <v>0</v>
      </c>
      <c r="AO102" s="129"/>
      <c r="AP102" s="129"/>
      <c r="AQ102" s="133" t="s">
        <v>84</v>
      </c>
      <c r="AR102" s="69"/>
      <c r="AS102" s="134">
        <v>0</v>
      </c>
      <c r="AT102" s="135">
        <f>ROUND(SUM(AV102:AW102),2)</f>
        <v>0</v>
      </c>
      <c r="AU102" s="136">
        <f>'01 - Struktuovaná kabeláž'!P131</f>
        <v>0</v>
      </c>
      <c r="AV102" s="135">
        <f>'01 - Struktuovaná kabeláž'!J37</f>
        <v>0</v>
      </c>
      <c r="AW102" s="135">
        <f>'01 - Struktuovaná kabeláž'!J38</f>
        <v>0</v>
      </c>
      <c r="AX102" s="135">
        <f>'01 - Struktuovaná kabeláž'!J39</f>
        <v>0</v>
      </c>
      <c r="AY102" s="135">
        <f>'01 - Struktuovaná kabeláž'!J40</f>
        <v>0</v>
      </c>
      <c r="AZ102" s="135">
        <f>'01 - Struktuovaná kabeláž'!F37</f>
        <v>0</v>
      </c>
      <c r="BA102" s="135">
        <f>'01 - Struktuovaná kabeláž'!F38</f>
        <v>0</v>
      </c>
      <c r="BB102" s="135">
        <f>'01 - Struktuovaná kabeláž'!F39</f>
        <v>0</v>
      </c>
      <c r="BC102" s="135">
        <f>'01 - Struktuovaná kabeláž'!F40</f>
        <v>0</v>
      </c>
      <c r="BD102" s="137">
        <f>'01 - Struktuovaná kabeláž'!F41</f>
        <v>0</v>
      </c>
      <c r="BE102" s="4"/>
      <c r="BT102" s="138" t="s">
        <v>96</v>
      </c>
      <c r="BV102" s="138" t="s">
        <v>75</v>
      </c>
      <c r="BW102" s="138" t="s">
        <v>105</v>
      </c>
      <c r="BX102" s="138" t="s">
        <v>103</v>
      </c>
      <c r="CL102" s="138" t="s">
        <v>1</v>
      </c>
    </row>
    <row r="103" s="4" customFormat="1" ht="16.5" customHeight="1">
      <c r="A103" s="139" t="s">
        <v>86</v>
      </c>
      <c r="B103" s="67"/>
      <c r="C103" s="129"/>
      <c r="D103" s="129"/>
      <c r="E103" s="129"/>
      <c r="F103" s="129"/>
      <c r="G103" s="130" t="s">
        <v>106</v>
      </c>
      <c r="H103" s="130"/>
      <c r="I103" s="130"/>
      <c r="J103" s="130"/>
      <c r="K103" s="130"/>
      <c r="L103" s="129"/>
      <c r="M103" s="130" t="s">
        <v>107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2">
        <f>'02 - Telefonní ústředa + ...'!J34</f>
        <v>0</v>
      </c>
      <c r="AH103" s="129"/>
      <c r="AI103" s="129"/>
      <c r="AJ103" s="129"/>
      <c r="AK103" s="129"/>
      <c r="AL103" s="129"/>
      <c r="AM103" s="129"/>
      <c r="AN103" s="132">
        <f>SUM(AG103,AT103)</f>
        <v>0</v>
      </c>
      <c r="AO103" s="129"/>
      <c r="AP103" s="129"/>
      <c r="AQ103" s="133" t="s">
        <v>84</v>
      </c>
      <c r="AR103" s="69"/>
      <c r="AS103" s="134">
        <v>0</v>
      </c>
      <c r="AT103" s="135">
        <f>ROUND(SUM(AV103:AW103),2)</f>
        <v>0</v>
      </c>
      <c r="AU103" s="136">
        <f>'02 - Telefonní ústředa + ...'!P127</f>
        <v>0</v>
      </c>
      <c r="AV103" s="135">
        <f>'02 - Telefonní ústředa + ...'!J37</f>
        <v>0</v>
      </c>
      <c r="AW103" s="135">
        <f>'02 - Telefonní ústředa + ...'!J38</f>
        <v>0</v>
      </c>
      <c r="AX103" s="135">
        <f>'02 - Telefonní ústředa + ...'!J39</f>
        <v>0</v>
      </c>
      <c r="AY103" s="135">
        <f>'02 - Telefonní ústředa + ...'!J40</f>
        <v>0</v>
      </c>
      <c r="AZ103" s="135">
        <f>'02 - Telefonní ústředa + ...'!F37</f>
        <v>0</v>
      </c>
      <c r="BA103" s="135">
        <f>'02 - Telefonní ústředa + ...'!F38</f>
        <v>0</v>
      </c>
      <c r="BB103" s="135">
        <f>'02 - Telefonní ústředa + ...'!F39</f>
        <v>0</v>
      </c>
      <c r="BC103" s="135">
        <f>'02 - Telefonní ústředa + ...'!F40</f>
        <v>0</v>
      </c>
      <c r="BD103" s="137">
        <f>'02 - Telefonní ústředa + ...'!F41</f>
        <v>0</v>
      </c>
      <c r="BE103" s="4"/>
      <c r="BT103" s="138" t="s">
        <v>96</v>
      </c>
      <c r="BV103" s="138" t="s">
        <v>75</v>
      </c>
      <c r="BW103" s="138" t="s">
        <v>108</v>
      </c>
      <c r="BX103" s="138" t="s">
        <v>103</v>
      </c>
      <c r="CL103" s="138" t="s">
        <v>1</v>
      </c>
    </row>
    <row r="104" s="4" customFormat="1" ht="16.5" customHeight="1">
      <c r="A104" s="139" t="s">
        <v>86</v>
      </c>
      <c r="B104" s="67"/>
      <c r="C104" s="129"/>
      <c r="D104" s="129"/>
      <c r="E104" s="129"/>
      <c r="F104" s="129"/>
      <c r="G104" s="130" t="s">
        <v>109</v>
      </c>
      <c r="H104" s="130"/>
      <c r="I104" s="130"/>
      <c r="J104" s="130"/>
      <c r="K104" s="130"/>
      <c r="L104" s="129"/>
      <c r="M104" s="130" t="s">
        <v>110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2">
        <f>'03 -  Aktivní prvky, PC v...'!J34</f>
        <v>0</v>
      </c>
      <c r="AH104" s="129"/>
      <c r="AI104" s="129"/>
      <c r="AJ104" s="129"/>
      <c r="AK104" s="129"/>
      <c r="AL104" s="129"/>
      <c r="AM104" s="129"/>
      <c r="AN104" s="132">
        <f>SUM(AG104,AT104)</f>
        <v>0</v>
      </c>
      <c r="AO104" s="129"/>
      <c r="AP104" s="129"/>
      <c r="AQ104" s="133" t="s">
        <v>84</v>
      </c>
      <c r="AR104" s="69"/>
      <c r="AS104" s="134">
        <v>0</v>
      </c>
      <c r="AT104" s="135">
        <f>ROUND(SUM(AV104:AW104),2)</f>
        <v>0</v>
      </c>
      <c r="AU104" s="136">
        <f>'03 -  Aktivní prvky, PC v...'!P128</f>
        <v>0</v>
      </c>
      <c r="AV104" s="135">
        <f>'03 -  Aktivní prvky, PC v...'!J37</f>
        <v>0</v>
      </c>
      <c r="AW104" s="135">
        <f>'03 -  Aktivní prvky, PC v...'!J38</f>
        <v>0</v>
      </c>
      <c r="AX104" s="135">
        <f>'03 -  Aktivní prvky, PC v...'!J39</f>
        <v>0</v>
      </c>
      <c r="AY104" s="135">
        <f>'03 -  Aktivní prvky, PC v...'!J40</f>
        <v>0</v>
      </c>
      <c r="AZ104" s="135">
        <f>'03 -  Aktivní prvky, PC v...'!F37</f>
        <v>0</v>
      </c>
      <c r="BA104" s="135">
        <f>'03 -  Aktivní prvky, PC v...'!F38</f>
        <v>0</v>
      </c>
      <c r="BB104" s="135">
        <f>'03 -  Aktivní prvky, PC v...'!F39</f>
        <v>0</v>
      </c>
      <c r="BC104" s="135">
        <f>'03 -  Aktivní prvky, PC v...'!F40</f>
        <v>0</v>
      </c>
      <c r="BD104" s="137">
        <f>'03 -  Aktivní prvky, PC v...'!F41</f>
        <v>0</v>
      </c>
      <c r="BE104" s="4"/>
      <c r="BT104" s="138" t="s">
        <v>96</v>
      </c>
      <c r="BV104" s="138" t="s">
        <v>75</v>
      </c>
      <c r="BW104" s="138" t="s">
        <v>111</v>
      </c>
      <c r="BX104" s="138" t="s">
        <v>103</v>
      </c>
      <c r="CL104" s="138" t="s">
        <v>1</v>
      </c>
    </row>
    <row r="105" s="4" customFormat="1" ht="16.5" customHeight="1">
      <c r="A105" s="139" t="s">
        <v>86</v>
      </c>
      <c r="B105" s="67"/>
      <c r="C105" s="129"/>
      <c r="D105" s="129"/>
      <c r="E105" s="129"/>
      <c r="F105" s="129"/>
      <c r="G105" s="130" t="s">
        <v>112</v>
      </c>
      <c r="H105" s="130"/>
      <c r="I105" s="130"/>
      <c r="J105" s="130"/>
      <c r="K105" s="130"/>
      <c r="L105" s="129"/>
      <c r="M105" s="130" t="s">
        <v>113</v>
      </c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2">
        <f>'04 - Audio vybavení jazyk...'!J34</f>
        <v>0</v>
      </c>
      <c r="AH105" s="129"/>
      <c r="AI105" s="129"/>
      <c r="AJ105" s="129"/>
      <c r="AK105" s="129"/>
      <c r="AL105" s="129"/>
      <c r="AM105" s="129"/>
      <c r="AN105" s="132">
        <f>SUM(AG105,AT105)</f>
        <v>0</v>
      </c>
      <c r="AO105" s="129"/>
      <c r="AP105" s="129"/>
      <c r="AQ105" s="133" t="s">
        <v>84</v>
      </c>
      <c r="AR105" s="69"/>
      <c r="AS105" s="134">
        <v>0</v>
      </c>
      <c r="AT105" s="135">
        <f>ROUND(SUM(AV105:AW105),2)</f>
        <v>0</v>
      </c>
      <c r="AU105" s="136">
        <f>'04 - Audio vybavení jazyk...'!P127</f>
        <v>0</v>
      </c>
      <c r="AV105" s="135">
        <f>'04 - Audio vybavení jazyk...'!J37</f>
        <v>0</v>
      </c>
      <c r="AW105" s="135">
        <f>'04 - Audio vybavení jazyk...'!J38</f>
        <v>0</v>
      </c>
      <c r="AX105" s="135">
        <f>'04 - Audio vybavení jazyk...'!J39</f>
        <v>0</v>
      </c>
      <c r="AY105" s="135">
        <f>'04 - Audio vybavení jazyk...'!J40</f>
        <v>0</v>
      </c>
      <c r="AZ105" s="135">
        <f>'04 - Audio vybavení jazyk...'!F37</f>
        <v>0</v>
      </c>
      <c r="BA105" s="135">
        <f>'04 - Audio vybavení jazyk...'!F38</f>
        <v>0</v>
      </c>
      <c r="BB105" s="135">
        <f>'04 - Audio vybavení jazyk...'!F39</f>
        <v>0</v>
      </c>
      <c r="BC105" s="135">
        <f>'04 - Audio vybavení jazyk...'!F40</f>
        <v>0</v>
      </c>
      <c r="BD105" s="137">
        <f>'04 - Audio vybavení jazyk...'!F41</f>
        <v>0</v>
      </c>
      <c r="BE105" s="4"/>
      <c r="BT105" s="138" t="s">
        <v>96</v>
      </c>
      <c r="BV105" s="138" t="s">
        <v>75</v>
      </c>
      <c r="BW105" s="138" t="s">
        <v>114</v>
      </c>
      <c r="BX105" s="138" t="s">
        <v>103</v>
      </c>
      <c r="CL105" s="138" t="s">
        <v>1</v>
      </c>
    </row>
    <row r="106" s="4" customFormat="1" ht="16.5" customHeight="1">
      <c r="A106" s="139" t="s">
        <v>86</v>
      </c>
      <c r="B106" s="67"/>
      <c r="C106" s="129"/>
      <c r="D106" s="129"/>
      <c r="E106" s="129"/>
      <c r="F106" s="129"/>
      <c r="G106" s="130" t="s">
        <v>115</v>
      </c>
      <c r="H106" s="130"/>
      <c r="I106" s="130"/>
      <c r="J106" s="130"/>
      <c r="K106" s="130"/>
      <c r="L106" s="129"/>
      <c r="M106" s="130" t="s">
        <v>116</v>
      </c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2">
        <f>'05 - Software'!J34</f>
        <v>0</v>
      </c>
      <c r="AH106" s="129"/>
      <c r="AI106" s="129"/>
      <c r="AJ106" s="129"/>
      <c r="AK106" s="129"/>
      <c r="AL106" s="129"/>
      <c r="AM106" s="129"/>
      <c r="AN106" s="132">
        <f>SUM(AG106,AT106)</f>
        <v>0</v>
      </c>
      <c r="AO106" s="129"/>
      <c r="AP106" s="129"/>
      <c r="AQ106" s="133" t="s">
        <v>84</v>
      </c>
      <c r="AR106" s="69"/>
      <c r="AS106" s="134">
        <v>0</v>
      </c>
      <c r="AT106" s="135">
        <f>ROUND(SUM(AV106:AW106),2)</f>
        <v>0</v>
      </c>
      <c r="AU106" s="136">
        <f>'05 - Software'!P126</f>
        <v>0</v>
      </c>
      <c r="AV106" s="135">
        <f>'05 - Software'!J37</f>
        <v>0</v>
      </c>
      <c r="AW106" s="135">
        <f>'05 - Software'!J38</f>
        <v>0</v>
      </c>
      <c r="AX106" s="135">
        <f>'05 - Software'!J39</f>
        <v>0</v>
      </c>
      <c r="AY106" s="135">
        <f>'05 - Software'!J40</f>
        <v>0</v>
      </c>
      <c r="AZ106" s="135">
        <f>'05 - Software'!F37</f>
        <v>0</v>
      </c>
      <c r="BA106" s="135">
        <f>'05 - Software'!F38</f>
        <v>0</v>
      </c>
      <c r="BB106" s="135">
        <f>'05 - Software'!F39</f>
        <v>0</v>
      </c>
      <c r="BC106" s="135">
        <f>'05 - Software'!F40</f>
        <v>0</v>
      </c>
      <c r="BD106" s="137">
        <f>'05 - Software'!F41</f>
        <v>0</v>
      </c>
      <c r="BE106" s="4"/>
      <c r="BT106" s="138" t="s">
        <v>96</v>
      </c>
      <c r="BV106" s="138" t="s">
        <v>75</v>
      </c>
      <c r="BW106" s="138" t="s">
        <v>117</v>
      </c>
      <c r="BX106" s="138" t="s">
        <v>103</v>
      </c>
      <c r="CL106" s="138" t="s">
        <v>1</v>
      </c>
    </row>
    <row r="107" s="4" customFormat="1" ht="16.5" customHeight="1">
      <c r="A107" s="139" t="s">
        <v>86</v>
      </c>
      <c r="B107" s="67"/>
      <c r="C107" s="129"/>
      <c r="D107" s="129"/>
      <c r="E107" s="129"/>
      <c r="F107" s="129"/>
      <c r="G107" s="130" t="s">
        <v>118</v>
      </c>
      <c r="H107" s="130"/>
      <c r="I107" s="130"/>
      <c r="J107" s="130"/>
      <c r="K107" s="130"/>
      <c r="L107" s="129"/>
      <c r="M107" s="130" t="s">
        <v>119</v>
      </c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2">
        <f>'07 - Kabelové trasy'!J34</f>
        <v>0</v>
      </c>
      <c r="AH107" s="129"/>
      <c r="AI107" s="129"/>
      <c r="AJ107" s="129"/>
      <c r="AK107" s="129"/>
      <c r="AL107" s="129"/>
      <c r="AM107" s="129"/>
      <c r="AN107" s="132">
        <f>SUM(AG107,AT107)</f>
        <v>0</v>
      </c>
      <c r="AO107" s="129"/>
      <c r="AP107" s="129"/>
      <c r="AQ107" s="133" t="s">
        <v>84</v>
      </c>
      <c r="AR107" s="69"/>
      <c r="AS107" s="134">
        <v>0</v>
      </c>
      <c r="AT107" s="135">
        <f>ROUND(SUM(AV107:AW107),2)</f>
        <v>0</v>
      </c>
      <c r="AU107" s="136">
        <f>'07 - Kabelové trasy'!P125</f>
        <v>0</v>
      </c>
      <c r="AV107" s="135">
        <f>'07 - Kabelové trasy'!J37</f>
        <v>0</v>
      </c>
      <c r="AW107" s="135">
        <f>'07 - Kabelové trasy'!J38</f>
        <v>0</v>
      </c>
      <c r="AX107" s="135">
        <f>'07 - Kabelové trasy'!J39</f>
        <v>0</v>
      </c>
      <c r="AY107" s="135">
        <f>'07 - Kabelové trasy'!J40</f>
        <v>0</v>
      </c>
      <c r="AZ107" s="135">
        <f>'07 - Kabelové trasy'!F37</f>
        <v>0</v>
      </c>
      <c r="BA107" s="135">
        <f>'07 - Kabelové trasy'!F38</f>
        <v>0</v>
      </c>
      <c r="BB107" s="135">
        <f>'07 - Kabelové trasy'!F39</f>
        <v>0</v>
      </c>
      <c r="BC107" s="135">
        <f>'07 - Kabelové trasy'!F40</f>
        <v>0</v>
      </c>
      <c r="BD107" s="137">
        <f>'07 - Kabelové trasy'!F41</f>
        <v>0</v>
      </c>
      <c r="BE107" s="4"/>
      <c r="BT107" s="138" t="s">
        <v>96</v>
      </c>
      <c r="BV107" s="138" t="s">
        <v>75</v>
      </c>
      <c r="BW107" s="138" t="s">
        <v>120</v>
      </c>
      <c r="BX107" s="138" t="s">
        <v>103</v>
      </c>
      <c r="CL107" s="138" t="s">
        <v>1</v>
      </c>
    </row>
    <row r="108" s="4" customFormat="1" ht="16.5" customHeight="1">
      <c r="A108" s="139" t="s">
        <v>86</v>
      </c>
      <c r="B108" s="67"/>
      <c r="C108" s="129"/>
      <c r="D108" s="129"/>
      <c r="E108" s="129"/>
      <c r="F108" s="129"/>
      <c r="G108" s="130" t="s">
        <v>121</v>
      </c>
      <c r="H108" s="130"/>
      <c r="I108" s="130"/>
      <c r="J108" s="130"/>
      <c r="K108" s="130"/>
      <c r="L108" s="129"/>
      <c r="M108" s="130" t="s">
        <v>122</v>
      </c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2">
        <f>'10 - Kamerový monitorovac...'!J34</f>
        <v>0</v>
      </c>
      <c r="AH108" s="129"/>
      <c r="AI108" s="129"/>
      <c r="AJ108" s="129"/>
      <c r="AK108" s="129"/>
      <c r="AL108" s="129"/>
      <c r="AM108" s="129"/>
      <c r="AN108" s="132">
        <f>SUM(AG108,AT108)</f>
        <v>0</v>
      </c>
      <c r="AO108" s="129"/>
      <c r="AP108" s="129"/>
      <c r="AQ108" s="133" t="s">
        <v>84</v>
      </c>
      <c r="AR108" s="69"/>
      <c r="AS108" s="134">
        <v>0</v>
      </c>
      <c r="AT108" s="135">
        <f>ROUND(SUM(AV108:AW108),2)</f>
        <v>0</v>
      </c>
      <c r="AU108" s="136">
        <f>'10 - Kamerový monitorovac...'!P127</f>
        <v>0</v>
      </c>
      <c r="AV108" s="135">
        <f>'10 - Kamerový monitorovac...'!J37</f>
        <v>0</v>
      </c>
      <c r="AW108" s="135">
        <f>'10 - Kamerový monitorovac...'!J38</f>
        <v>0</v>
      </c>
      <c r="AX108" s="135">
        <f>'10 - Kamerový monitorovac...'!J39</f>
        <v>0</v>
      </c>
      <c r="AY108" s="135">
        <f>'10 - Kamerový monitorovac...'!J40</f>
        <v>0</v>
      </c>
      <c r="AZ108" s="135">
        <f>'10 - Kamerový monitorovac...'!F37</f>
        <v>0</v>
      </c>
      <c r="BA108" s="135">
        <f>'10 - Kamerový monitorovac...'!F38</f>
        <v>0</v>
      </c>
      <c r="BB108" s="135">
        <f>'10 - Kamerový monitorovac...'!F39</f>
        <v>0</v>
      </c>
      <c r="BC108" s="135">
        <f>'10 - Kamerový monitorovac...'!F40</f>
        <v>0</v>
      </c>
      <c r="BD108" s="137">
        <f>'10 - Kamerový monitorovac...'!F41</f>
        <v>0</v>
      </c>
      <c r="BE108" s="4"/>
      <c r="BT108" s="138" t="s">
        <v>96</v>
      </c>
      <c r="BV108" s="138" t="s">
        <v>75</v>
      </c>
      <c r="BW108" s="138" t="s">
        <v>123</v>
      </c>
      <c r="BX108" s="138" t="s">
        <v>103</v>
      </c>
      <c r="CL108" s="138" t="s">
        <v>1</v>
      </c>
    </row>
    <row r="109" s="4" customFormat="1" ht="16.5" customHeight="1">
      <c r="A109" s="139" t="s">
        <v>86</v>
      </c>
      <c r="B109" s="67"/>
      <c r="C109" s="129"/>
      <c r="D109" s="129"/>
      <c r="E109" s="129"/>
      <c r="F109" s="129"/>
      <c r="G109" s="130" t="s">
        <v>124</v>
      </c>
      <c r="H109" s="130"/>
      <c r="I109" s="130"/>
      <c r="J109" s="130"/>
      <c r="K109" s="130"/>
      <c r="L109" s="129"/>
      <c r="M109" s="130" t="s">
        <v>125</v>
      </c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2">
        <f>'11 - Elektronická kontrol...'!J34</f>
        <v>0</v>
      </c>
      <c r="AH109" s="129"/>
      <c r="AI109" s="129"/>
      <c r="AJ109" s="129"/>
      <c r="AK109" s="129"/>
      <c r="AL109" s="129"/>
      <c r="AM109" s="129"/>
      <c r="AN109" s="132">
        <f>SUM(AG109,AT109)</f>
        <v>0</v>
      </c>
      <c r="AO109" s="129"/>
      <c r="AP109" s="129"/>
      <c r="AQ109" s="133" t="s">
        <v>84</v>
      </c>
      <c r="AR109" s="69"/>
      <c r="AS109" s="134">
        <v>0</v>
      </c>
      <c r="AT109" s="135">
        <f>ROUND(SUM(AV109:AW109),2)</f>
        <v>0</v>
      </c>
      <c r="AU109" s="136">
        <f>'11 - Elektronická kontrol...'!P127</f>
        <v>0</v>
      </c>
      <c r="AV109" s="135">
        <f>'11 - Elektronická kontrol...'!J37</f>
        <v>0</v>
      </c>
      <c r="AW109" s="135">
        <f>'11 - Elektronická kontrol...'!J38</f>
        <v>0</v>
      </c>
      <c r="AX109" s="135">
        <f>'11 - Elektronická kontrol...'!J39</f>
        <v>0</v>
      </c>
      <c r="AY109" s="135">
        <f>'11 - Elektronická kontrol...'!J40</f>
        <v>0</v>
      </c>
      <c r="AZ109" s="135">
        <f>'11 - Elektronická kontrol...'!F37</f>
        <v>0</v>
      </c>
      <c r="BA109" s="135">
        <f>'11 - Elektronická kontrol...'!F38</f>
        <v>0</v>
      </c>
      <c r="BB109" s="135">
        <f>'11 - Elektronická kontrol...'!F39</f>
        <v>0</v>
      </c>
      <c r="BC109" s="135">
        <f>'11 - Elektronická kontrol...'!F40</f>
        <v>0</v>
      </c>
      <c r="BD109" s="137">
        <f>'11 - Elektronická kontrol...'!F41</f>
        <v>0</v>
      </c>
      <c r="BE109" s="4"/>
      <c r="BT109" s="138" t="s">
        <v>96</v>
      </c>
      <c r="BV109" s="138" t="s">
        <v>75</v>
      </c>
      <c r="BW109" s="138" t="s">
        <v>126</v>
      </c>
      <c r="BX109" s="138" t="s">
        <v>103</v>
      </c>
      <c r="CL109" s="138" t="s">
        <v>1</v>
      </c>
    </row>
    <row r="110" s="4" customFormat="1" ht="16.5" customHeight="1">
      <c r="A110" s="139" t="s">
        <v>86</v>
      </c>
      <c r="B110" s="67"/>
      <c r="C110" s="129"/>
      <c r="D110" s="129"/>
      <c r="E110" s="129"/>
      <c r="F110" s="129"/>
      <c r="G110" s="130" t="s">
        <v>127</v>
      </c>
      <c r="H110" s="130"/>
      <c r="I110" s="130"/>
      <c r="J110" s="130"/>
      <c r="K110" s="130"/>
      <c r="L110" s="129"/>
      <c r="M110" s="130" t="s">
        <v>128</v>
      </c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2">
        <f>'12 - Kamerový systém '!J34</f>
        <v>0</v>
      </c>
      <c r="AH110" s="129"/>
      <c r="AI110" s="129"/>
      <c r="AJ110" s="129"/>
      <c r="AK110" s="129"/>
      <c r="AL110" s="129"/>
      <c r="AM110" s="129"/>
      <c r="AN110" s="132">
        <f>SUM(AG110,AT110)</f>
        <v>0</v>
      </c>
      <c r="AO110" s="129"/>
      <c r="AP110" s="129"/>
      <c r="AQ110" s="133" t="s">
        <v>84</v>
      </c>
      <c r="AR110" s="69"/>
      <c r="AS110" s="134">
        <v>0</v>
      </c>
      <c r="AT110" s="135">
        <f>ROUND(SUM(AV110:AW110),2)</f>
        <v>0</v>
      </c>
      <c r="AU110" s="136">
        <f>'12 - Kamerový systém '!P125</f>
        <v>0</v>
      </c>
      <c r="AV110" s="135">
        <f>'12 - Kamerový systém '!J37</f>
        <v>0</v>
      </c>
      <c r="AW110" s="135">
        <f>'12 - Kamerový systém '!J38</f>
        <v>0</v>
      </c>
      <c r="AX110" s="135">
        <f>'12 - Kamerový systém '!J39</f>
        <v>0</v>
      </c>
      <c r="AY110" s="135">
        <f>'12 - Kamerový systém '!J40</f>
        <v>0</v>
      </c>
      <c r="AZ110" s="135">
        <f>'12 - Kamerový systém '!F37</f>
        <v>0</v>
      </c>
      <c r="BA110" s="135">
        <f>'12 - Kamerový systém '!F38</f>
        <v>0</v>
      </c>
      <c r="BB110" s="135">
        <f>'12 - Kamerový systém '!F39</f>
        <v>0</v>
      </c>
      <c r="BC110" s="135">
        <f>'12 - Kamerový systém '!F40</f>
        <v>0</v>
      </c>
      <c r="BD110" s="137">
        <f>'12 - Kamerový systém '!F41</f>
        <v>0</v>
      </c>
      <c r="BE110" s="4"/>
      <c r="BT110" s="138" t="s">
        <v>96</v>
      </c>
      <c r="BV110" s="138" t="s">
        <v>75</v>
      </c>
      <c r="BW110" s="138" t="s">
        <v>129</v>
      </c>
      <c r="BX110" s="138" t="s">
        <v>103</v>
      </c>
      <c r="CL110" s="138" t="s">
        <v>1</v>
      </c>
    </row>
    <row r="111" s="4" customFormat="1" ht="23.25" customHeight="1">
      <c r="A111" s="139" t="s">
        <v>86</v>
      </c>
      <c r="B111" s="67"/>
      <c r="C111" s="129"/>
      <c r="D111" s="129"/>
      <c r="E111" s="129"/>
      <c r="F111" s="129"/>
      <c r="G111" s="130" t="s">
        <v>130</v>
      </c>
      <c r="H111" s="130"/>
      <c r="I111" s="130"/>
      <c r="J111" s="130"/>
      <c r="K111" s="130"/>
      <c r="L111" s="129"/>
      <c r="M111" s="130" t="s">
        <v>131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2">
        <f>'13 - Elektronická kontrol...'!J34</f>
        <v>0</v>
      </c>
      <c r="AH111" s="129"/>
      <c r="AI111" s="129"/>
      <c r="AJ111" s="129"/>
      <c r="AK111" s="129"/>
      <c r="AL111" s="129"/>
      <c r="AM111" s="129"/>
      <c r="AN111" s="132">
        <f>SUM(AG111,AT111)</f>
        <v>0</v>
      </c>
      <c r="AO111" s="129"/>
      <c r="AP111" s="129"/>
      <c r="AQ111" s="133" t="s">
        <v>84</v>
      </c>
      <c r="AR111" s="69"/>
      <c r="AS111" s="134">
        <v>0</v>
      </c>
      <c r="AT111" s="135">
        <f>ROUND(SUM(AV111:AW111),2)</f>
        <v>0</v>
      </c>
      <c r="AU111" s="136">
        <f>'13 - Elektronická kontrol...'!P128</f>
        <v>0</v>
      </c>
      <c r="AV111" s="135">
        <f>'13 - Elektronická kontrol...'!J37</f>
        <v>0</v>
      </c>
      <c r="AW111" s="135">
        <f>'13 - Elektronická kontrol...'!J38</f>
        <v>0</v>
      </c>
      <c r="AX111" s="135">
        <f>'13 - Elektronická kontrol...'!J39</f>
        <v>0</v>
      </c>
      <c r="AY111" s="135">
        <f>'13 - Elektronická kontrol...'!J40</f>
        <v>0</v>
      </c>
      <c r="AZ111" s="135">
        <f>'13 - Elektronická kontrol...'!F37</f>
        <v>0</v>
      </c>
      <c r="BA111" s="135">
        <f>'13 - Elektronická kontrol...'!F38</f>
        <v>0</v>
      </c>
      <c r="BB111" s="135">
        <f>'13 - Elektronická kontrol...'!F39</f>
        <v>0</v>
      </c>
      <c r="BC111" s="135">
        <f>'13 - Elektronická kontrol...'!F40</f>
        <v>0</v>
      </c>
      <c r="BD111" s="137">
        <f>'13 - Elektronická kontrol...'!F41</f>
        <v>0</v>
      </c>
      <c r="BE111" s="4"/>
      <c r="BT111" s="138" t="s">
        <v>96</v>
      </c>
      <c r="BV111" s="138" t="s">
        <v>75</v>
      </c>
      <c r="BW111" s="138" t="s">
        <v>132</v>
      </c>
      <c r="BX111" s="138" t="s">
        <v>103</v>
      </c>
      <c r="CL111" s="138" t="s">
        <v>1</v>
      </c>
    </row>
    <row r="112" s="4" customFormat="1" ht="16.5" customHeight="1">
      <c r="A112" s="4"/>
      <c r="B112" s="67"/>
      <c r="C112" s="129"/>
      <c r="D112" s="129"/>
      <c r="E112" s="129"/>
      <c r="F112" s="130" t="s">
        <v>133</v>
      </c>
      <c r="G112" s="130"/>
      <c r="H112" s="130"/>
      <c r="I112" s="130"/>
      <c r="J112" s="130"/>
      <c r="K112" s="129"/>
      <c r="L112" s="130" t="s">
        <v>134</v>
      </c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1">
        <f>ROUND(SUM(AG113:AG114),2)</f>
        <v>0</v>
      </c>
      <c r="AH112" s="129"/>
      <c r="AI112" s="129"/>
      <c r="AJ112" s="129"/>
      <c r="AK112" s="129"/>
      <c r="AL112" s="129"/>
      <c r="AM112" s="129"/>
      <c r="AN112" s="132">
        <f>SUM(AG112,AT112)</f>
        <v>0</v>
      </c>
      <c r="AO112" s="129"/>
      <c r="AP112" s="129"/>
      <c r="AQ112" s="133" t="s">
        <v>84</v>
      </c>
      <c r="AR112" s="69"/>
      <c r="AS112" s="134">
        <f>ROUND(SUM(AS113:AS114),2)</f>
        <v>0</v>
      </c>
      <c r="AT112" s="135">
        <f>ROUND(SUM(AV112:AW112),2)</f>
        <v>0</v>
      </c>
      <c r="AU112" s="136">
        <f>ROUND(SUM(AU113:AU114),5)</f>
        <v>0</v>
      </c>
      <c r="AV112" s="135">
        <f>ROUND(AZ112*L29,2)</f>
        <v>0</v>
      </c>
      <c r="AW112" s="135">
        <f>ROUND(BA112*L30,2)</f>
        <v>0</v>
      </c>
      <c r="AX112" s="135">
        <f>ROUND(BB112*L29,2)</f>
        <v>0</v>
      </c>
      <c r="AY112" s="135">
        <f>ROUND(BC112*L30,2)</f>
        <v>0</v>
      </c>
      <c r="AZ112" s="135">
        <f>ROUND(SUM(AZ113:AZ114),2)</f>
        <v>0</v>
      </c>
      <c r="BA112" s="135">
        <f>ROUND(SUM(BA113:BA114),2)</f>
        <v>0</v>
      </c>
      <c r="BB112" s="135">
        <f>ROUND(SUM(BB113:BB114),2)</f>
        <v>0</v>
      </c>
      <c r="BC112" s="135">
        <f>ROUND(SUM(BC113:BC114),2)</f>
        <v>0</v>
      </c>
      <c r="BD112" s="137">
        <f>ROUND(SUM(BD113:BD114),2)</f>
        <v>0</v>
      </c>
      <c r="BE112" s="4"/>
      <c r="BS112" s="138" t="s">
        <v>72</v>
      </c>
      <c r="BT112" s="138" t="s">
        <v>89</v>
      </c>
      <c r="BU112" s="138" t="s">
        <v>74</v>
      </c>
      <c r="BV112" s="138" t="s">
        <v>75</v>
      </c>
      <c r="BW112" s="138" t="s">
        <v>135</v>
      </c>
      <c r="BX112" s="138" t="s">
        <v>85</v>
      </c>
      <c r="CL112" s="138" t="s">
        <v>1</v>
      </c>
    </row>
    <row r="113" s="4" customFormat="1" ht="23.25" customHeight="1">
      <c r="A113" s="139" t="s">
        <v>86</v>
      </c>
      <c r="B113" s="67"/>
      <c r="C113" s="129"/>
      <c r="D113" s="129"/>
      <c r="E113" s="129"/>
      <c r="F113" s="129"/>
      <c r="G113" s="130" t="s">
        <v>136</v>
      </c>
      <c r="H113" s="130"/>
      <c r="I113" s="130"/>
      <c r="J113" s="130"/>
      <c r="K113" s="130"/>
      <c r="L113" s="129"/>
      <c r="M113" s="130" t="s">
        <v>137</v>
      </c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2">
        <f>'06 - 2.NP - místnost č.20...'!J34</f>
        <v>0</v>
      </c>
      <c r="AH113" s="129"/>
      <c r="AI113" s="129"/>
      <c r="AJ113" s="129"/>
      <c r="AK113" s="129"/>
      <c r="AL113" s="129"/>
      <c r="AM113" s="129"/>
      <c r="AN113" s="132">
        <f>SUM(AG113,AT113)</f>
        <v>0</v>
      </c>
      <c r="AO113" s="129"/>
      <c r="AP113" s="129"/>
      <c r="AQ113" s="133" t="s">
        <v>84</v>
      </c>
      <c r="AR113" s="69"/>
      <c r="AS113" s="134">
        <v>0</v>
      </c>
      <c r="AT113" s="135">
        <f>ROUND(SUM(AV113:AW113),2)</f>
        <v>0</v>
      </c>
      <c r="AU113" s="136">
        <f>'06 - 2.NP - místnost č.20...'!P126</f>
        <v>0</v>
      </c>
      <c r="AV113" s="135">
        <f>'06 - 2.NP - místnost č.20...'!J37</f>
        <v>0</v>
      </c>
      <c r="AW113" s="135">
        <f>'06 - 2.NP - místnost č.20...'!J38</f>
        <v>0</v>
      </c>
      <c r="AX113" s="135">
        <f>'06 - 2.NP - místnost č.20...'!J39</f>
        <v>0</v>
      </c>
      <c r="AY113" s="135">
        <f>'06 - 2.NP - místnost č.20...'!J40</f>
        <v>0</v>
      </c>
      <c r="AZ113" s="135">
        <f>'06 - 2.NP - místnost č.20...'!F37</f>
        <v>0</v>
      </c>
      <c r="BA113" s="135">
        <f>'06 - 2.NP - místnost č.20...'!F38</f>
        <v>0</v>
      </c>
      <c r="BB113" s="135">
        <f>'06 - 2.NP - místnost č.20...'!F39</f>
        <v>0</v>
      </c>
      <c r="BC113" s="135">
        <f>'06 - 2.NP - místnost č.20...'!F40</f>
        <v>0</v>
      </c>
      <c r="BD113" s="137">
        <f>'06 - 2.NP - místnost č.20...'!F41</f>
        <v>0</v>
      </c>
      <c r="BE113" s="4"/>
      <c r="BT113" s="138" t="s">
        <v>96</v>
      </c>
      <c r="BV113" s="138" t="s">
        <v>75</v>
      </c>
      <c r="BW113" s="138" t="s">
        <v>138</v>
      </c>
      <c r="BX113" s="138" t="s">
        <v>135</v>
      </c>
      <c r="CL113" s="138" t="s">
        <v>1</v>
      </c>
    </row>
    <row r="114" s="4" customFormat="1" ht="23.25" customHeight="1">
      <c r="A114" s="139" t="s">
        <v>86</v>
      </c>
      <c r="B114" s="67"/>
      <c r="C114" s="129"/>
      <c r="D114" s="129"/>
      <c r="E114" s="129"/>
      <c r="F114" s="129"/>
      <c r="G114" s="130" t="s">
        <v>118</v>
      </c>
      <c r="H114" s="130"/>
      <c r="I114" s="130"/>
      <c r="J114" s="130"/>
      <c r="K114" s="130"/>
      <c r="L114" s="129"/>
      <c r="M114" s="130" t="s">
        <v>139</v>
      </c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2">
        <f>'07 - 2.NP - místnost č.20...'!J34</f>
        <v>0</v>
      </c>
      <c r="AH114" s="129"/>
      <c r="AI114" s="129"/>
      <c r="AJ114" s="129"/>
      <c r="AK114" s="129"/>
      <c r="AL114" s="129"/>
      <c r="AM114" s="129"/>
      <c r="AN114" s="132">
        <f>SUM(AG114,AT114)</f>
        <v>0</v>
      </c>
      <c r="AO114" s="129"/>
      <c r="AP114" s="129"/>
      <c r="AQ114" s="133" t="s">
        <v>84</v>
      </c>
      <c r="AR114" s="69"/>
      <c r="AS114" s="134">
        <v>0</v>
      </c>
      <c r="AT114" s="135">
        <f>ROUND(SUM(AV114:AW114),2)</f>
        <v>0</v>
      </c>
      <c r="AU114" s="136">
        <f>'07 - 2.NP - místnost č.20...'!P126</f>
        <v>0</v>
      </c>
      <c r="AV114" s="135">
        <f>'07 - 2.NP - místnost č.20...'!J37</f>
        <v>0</v>
      </c>
      <c r="AW114" s="135">
        <f>'07 - 2.NP - místnost č.20...'!J38</f>
        <v>0</v>
      </c>
      <c r="AX114" s="135">
        <f>'07 - 2.NP - místnost č.20...'!J39</f>
        <v>0</v>
      </c>
      <c r="AY114" s="135">
        <f>'07 - 2.NP - místnost č.20...'!J40</f>
        <v>0</v>
      </c>
      <c r="AZ114" s="135">
        <f>'07 - 2.NP - místnost č.20...'!F37</f>
        <v>0</v>
      </c>
      <c r="BA114" s="135">
        <f>'07 - 2.NP - místnost č.20...'!F38</f>
        <v>0</v>
      </c>
      <c r="BB114" s="135">
        <f>'07 - 2.NP - místnost č.20...'!F39</f>
        <v>0</v>
      </c>
      <c r="BC114" s="135">
        <f>'07 - 2.NP - místnost č.20...'!F40</f>
        <v>0</v>
      </c>
      <c r="BD114" s="137">
        <f>'07 - 2.NP - místnost č.20...'!F41</f>
        <v>0</v>
      </c>
      <c r="BE114" s="4"/>
      <c r="BT114" s="138" t="s">
        <v>96</v>
      </c>
      <c r="BV114" s="138" t="s">
        <v>75</v>
      </c>
      <c r="BW114" s="138" t="s">
        <v>140</v>
      </c>
      <c r="BX114" s="138" t="s">
        <v>135</v>
      </c>
      <c r="CL114" s="138" t="s">
        <v>1</v>
      </c>
    </row>
    <row r="115" s="4" customFormat="1" ht="16.5" customHeight="1">
      <c r="A115" s="139" t="s">
        <v>86</v>
      </c>
      <c r="B115" s="67"/>
      <c r="C115" s="129"/>
      <c r="D115" s="129"/>
      <c r="E115" s="129"/>
      <c r="F115" s="130" t="s">
        <v>141</v>
      </c>
      <c r="G115" s="130"/>
      <c r="H115" s="130"/>
      <c r="I115" s="130"/>
      <c r="J115" s="130"/>
      <c r="K115" s="129"/>
      <c r="L115" s="130" t="s">
        <v>142</v>
      </c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2">
        <f>'006 - D.1.4 Vzduchotechnika'!J34</f>
        <v>0</v>
      </c>
      <c r="AH115" s="129"/>
      <c r="AI115" s="129"/>
      <c r="AJ115" s="129"/>
      <c r="AK115" s="129"/>
      <c r="AL115" s="129"/>
      <c r="AM115" s="129"/>
      <c r="AN115" s="132">
        <f>SUM(AG115,AT115)</f>
        <v>0</v>
      </c>
      <c r="AO115" s="129"/>
      <c r="AP115" s="129"/>
      <c r="AQ115" s="133" t="s">
        <v>84</v>
      </c>
      <c r="AR115" s="69"/>
      <c r="AS115" s="134">
        <v>0</v>
      </c>
      <c r="AT115" s="135">
        <f>ROUND(SUM(AV115:AW115),2)</f>
        <v>0</v>
      </c>
      <c r="AU115" s="136">
        <f>'006 - D.1.4 Vzduchotechnika'!P130</f>
        <v>0</v>
      </c>
      <c r="AV115" s="135">
        <f>'006 - D.1.4 Vzduchotechnika'!J37</f>
        <v>0</v>
      </c>
      <c r="AW115" s="135">
        <f>'006 - D.1.4 Vzduchotechnika'!J38</f>
        <v>0</v>
      </c>
      <c r="AX115" s="135">
        <f>'006 - D.1.4 Vzduchotechnika'!J39</f>
        <v>0</v>
      </c>
      <c r="AY115" s="135">
        <f>'006 - D.1.4 Vzduchotechnika'!J40</f>
        <v>0</v>
      </c>
      <c r="AZ115" s="135">
        <f>'006 - D.1.4 Vzduchotechnika'!F37</f>
        <v>0</v>
      </c>
      <c r="BA115" s="135">
        <f>'006 - D.1.4 Vzduchotechnika'!F38</f>
        <v>0</v>
      </c>
      <c r="BB115" s="135">
        <f>'006 - D.1.4 Vzduchotechnika'!F39</f>
        <v>0</v>
      </c>
      <c r="BC115" s="135">
        <f>'006 - D.1.4 Vzduchotechnika'!F40</f>
        <v>0</v>
      </c>
      <c r="BD115" s="137">
        <f>'006 - D.1.4 Vzduchotechnika'!F41</f>
        <v>0</v>
      </c>
      <c r="BE115" s="4"/>
      <c r="BT115" s="138" t="s">
        <v>89</v>
      </c>
      <c r="BV115" s="138" t="s">
        <v>75</v>
      </c>
      <c r="BW115" s="138" t="s">
        <v>143</v>
      </c>
      <c r="BX115" s="138" t="s">
        <v>85</v>
      </c>
      <c r="CL115" s="138" t="s">
        <v>1</v>
      </c>
    </row>
    <row r="116" s="4" customFormat="1" ht="16.5" customHeight="1">
      <c r="A116" s="139" t="s">
        <v>86</v>
      </c>
      <c r="B116" s="67"/>
      <c r="C116" s="129"/>
      <c r="D116" s="129"/>
      <c r="E116" s="129"/>
      <c r="F116" s="130" t="s">
        <v>144</v>
      </c>
      <c r="G116" s="130"/>
      <c r="H116" s="130"/>
      <c r="I116" s="130"/>
      <c r="J116" s="130"/>
      <c r="K116" s="129"/>
      <c r="L116" s="130" t="s">
        <v>145</v>
      </c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2">
        <f>'004 - D.1.4 Silnoproudá e...'!J34</f>
        <v>0</v>
      </c>
      <c r="AH116" s="129"/>
      <c r="AI116" s="129"/>
      <c r="AJ116" s="129"/>
      <c r="AK116" s="129"/>
      <c r="AL116" s="129"/>
      <c r="AM116" s="129"/>
      <c r="AN116" s="132">
        <f>SUM(AG116,AT116)</f>
        <v>0</v>
      </c>
      <c r="AO116" s="129"/>
      <c r="AP116" s="129"/>
      <c r="AQ116" s="133" t="s">
        <v>84</v>
      </c>
      <c r="AR116" s="69"/>
      <c r="AS116" s="134">
        <v>0</v>
      </c>
      <c r="AT116" s="135">
        <f>ROUND(SUM(AV116:AW116),2)</f>
        <v>0</v>
      </c>
      <c r="AU116" s="136">
        <f>'004 - D.1.4 Silnoproudá e...'!P131</f>
        <v>0</v>
      </c>
      <c r="AV116" s="135">
        <f>'004 - D.1.4 Silnoproudá e...'!J37</f>
        <v>0</v>
      </c>
      <c r="AW116" s="135">
        <f>'004 - D.1.4 Silnoproudá e...'!J38</f>
        <v>0</v>
      </c>
      <c r="AX116" s="135">
        <f>'004 - D.1.4 Silnoproudá e...'!J39</f>
        <v>0</v>
      </c>
      <c r="AY116" s="135">
        <f>'004 - D.1.4 Silnoproudá e...'!J40</f>
        <v>0</v>
      </c>
      <c r="AZ116" s="135">
        <f>'004 - D.1.4 Silnoproudá e...'!F37</f>
        <v>0</v>
      </c>
      <c r="BA116" s="135">
        <f>'004 - D.1.4 Silnoproudá e...'!F38</f>
        <v>0</v>
      </c>
      <c r="BB116" s="135">
        <f>'004 - D.1.4 Silnoproudá e...'!F39</f>
        <v>0</v>
      </c>
      <c r="BC116" s="135">
        <f>'004 - D.1.4 Silnoproudá e...'!F40</f>
        <v>0</v>
      </c>
      <c r="BD116" s="137">
        <f>'004 - D.1.4 Silnoproudá e...'!F41</f>
        <v>0</v>
      </c>
      <c r="BE116" s="4"/>
      <c r="BT116" s="138" t="s">
        <v>89</v>
      </c>
      <c r="BV116" s="138" t="s">
        <v>75</v>
      </c>
      <c r="BW116" s="138" t="s">
        <v>146</v>
      </c>
      <c r="BX116" s="138" t="s">
        <v>85</v>
      </c>
      <c r="CL116" s="138" t="s">
        <v>1</v>
      </c>
    </row>
    <row r="117" s="4" customFormat="1" ht="16.5" customHeight="1">
      <c r="A117" s="139" t="s">
        <v>86</v>
      </c>
      <c r="B117" s="67"/>
      <c r="C117" s="129"/>
      <c r="D117" s="129"/>
      <c r="E117" s="129"/>
      <c r="F117" s="130" t="s">
        <v>147</v>
      </c>
      <c r="G117" s="130"/>
      <c r="H117" s="130"/>
      <c r="I117" s="130"/>
      <c r="J117" s="130"/>
      <c r="K117" s="129"/>
      <c r="L117" s="130" t="s">
        <v>148</v>
      </c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2">
        <f>'002 - D.1.4 Zdravotně tec...'!J34</f>
        <v>0</v>
      </c>
      <c r="AH117" s="129"/>
      <c r="AI117" s="129"/>
      <c r="AJ117" s="129"/>
      <c r="AK117" s="129"/>
      <c r="AL117" s="129"/>
      <c r="AM117" s="129"/>
      <c r="AN117" s="132">
        <f>SUM(AG117,AT117)</f>
        <v>0</v>
      </c>
      <c r="AO117" s="129"/>
      <c r="AP117" s="129"/>
      <c r="AQ117" s="133" t="s">
        <v>84</v>
      </c>
      <c r="AR117" s="69"/>
      <c r="AS117" s="134">
        <v>0</v>
      </c>
      <c r="AT117" s="135">
        <f>ROUND(SUM(AV117:AW117),2)</f>
        <v>0</v>
      </c>
      <c r="AU117" s="136">
        <f>'002 - D.1.4 Zdravotně tec...'!P131</f>
        <v>0</v>
      </c>
      <c r="AV117" s="135">
        <f>'002 - D.1.4 Zdravotně tec...'!J37</f>
        <v>0</v>
      </c>
      <c r="AW117" s="135">
        <f>'002 - D.1.4 Zdravotně tec...'!J38</f>
        <v>0</v>
      </c>
      <c r="AX117" s="135">
        <f>'002 - D.1.4 Zdravotně tec...'!J39</f>
        <v>0</v>
      </c>
      <c r="AY117" s="135">
        <f>'002 - D.1.4 Zdravotně tec...'!J40</f>
        <v>0</v>
      </c>
      <c r="AZ117" s="135">
        <f>'002 - D.1.4 Zdravotně tec...'!F37</f>
        <v>0</v>
      </c>
      <c r="BA117" s="135">
        <f>'002 - D.1.4 Zdravotně tec...'!F38</f>
        <v>0</v>
      </c>
      <c r="BB117" s="135">
        <f>'002 - D.1.4 Zdravotně tec...'!F39</f>
        <v>0</v>
      </c>
      <c r="BC117" s="135">
        <f>'002 - D.1.4 Zdravotně tec...'!F40</f>
        <v>0</v>
      </c>
      <c r="BD117" s="137">
        <f>'002 - D.1.4 Zdravotně tec...'!F41</f>
        <v>0</v>
      </c>
      <c r="BE117" s="4"/>
      <c r="BT117" s="138" t="s">
        <v>89</v>
      </c>
      <c r="BV117" s="138" t="s">
        <v>75</v>
      </c>
      <c r="BW117" s="138" t="s">
        <v>149</v>
      </c>
      <c r="BX117" s="138" t="s">
        <v>85</v>
      </c>
      <c r="CL117" s="138" t="s">
        <v>1</v>
      </c>
    </row>
    <row r="118" s="4" customFormat="1" ht="16.5" customHeight="1">
      <c r="A118" s="4"/>
      <c r="B118" s="67"/>
      <c r="C118" s="129"/>
      <c r="D118" s="129"/>
      <c r="E118" s="130" t="s">
        <v>106</v>
      </c>
      <c r="F118" s="130"/>
      <c r="G118" s="130"/>
      <c r="H118" s="130"/>
      <c r="I118" s="130"/>
      <c r="J118" s="129"/>
      <c r="K118" s="130" t="s">
        <v>150</v>
      </c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1">
        <f>ROUND(SUM(AG119:AG120),2)</f>
        <v>0</v>
      </c>
      <c r="AH118" s="129"/>
      <c r="AI118" s="129"/>
      <c r="AJ118" s="129"/>
      <c r="AK118" s="129"/>
      <c r="AL118" s="129"/>
      <c r="AM118" s="129"/>
      <c r="AN118" s="132">
        <f>SUM(AG118,AT118)</f>
        <v>0</v>
      </c>
      <c r="AO118" s="129"/>
      <c r="AP118" s="129"/>
      <c r="AQ118" s="133" t="s">
        <v>84</v>
      </c>
      <c r="AR118" s="69"/>
      <c r="AS118" s="134">
        <f>ROUND(SUM(AS119:AS120),2)</f>
        <v>0</v>
      </c>
      <c r="AT118" s="135">
        <f>ROUND(SUM(AV118:AW118),2)</f>
        <v>0</v>
      </c>
      <c r="AU118" s="136">
        <f>ROUND(SUM(AU119:AU120),5)</f>
        <v>0</v>
      </c>
      <c r="AV118" s="135">
        <f>ROUND(AZ118*L29,2)</f>
        <v>0</v>
      </c>
      <c r="AW118" s="135">
        <f>ROUND(BA118*L30,2)</f>
        <v>0</v>
      </c>
      <c r="AX118" s="135">
        <f>ROUND(BB118*L29,2)</f>
        <v>0</v>
      </c>
      <c r="AY118" s="135">
        <f>ROUND(BC118*L30,2)</f>
        <v>0</v>
      </c>
      <c r="AZ118" s="135">
        <f>ROUND(SUM(AZ119:AZ120),2)</f>
        <v>0</v>
      </c>
      <c r="BA118" s="135">
        <f>ROUND(SUM(BA119:BA120),2)</f>
        <v>0</v>
      </c>
      <c r="BB118" s="135">
        <f>ROUND(SUM(BB119:BB120),2)</f>
        <v>0</v>
      </c>
      <c r="BC118" s="135">
        <f>ROUND(SUM(BC119:BC120),2)</f>
        <v>0</v>
      </c>
      <c r="BD118" s="137">
        <f>ROUND(SUM(BD119:BD120),2)</f>
        <v>0</v>
      </c>
      <c r="BE118" s="4"/>
      <c r="BS118" s="138" t="s">
        <v>72</v>
      </c>
      <c r="BT118" s="138" t="s">
        <v>81</v>
      </c>
      <c r="BU118" s="138" t="s">
        <v>74</v>
      </c>
      <c r="BV118" s="138" t="s">
        <v>75</v>
      </c>
      <c r="BW118" s="138" t="s">
        <v>151</v>
      </c>
      <c r="BX118" s="138" t="s">
        <v>80</v>
      </c>
      <c r="CL118" s="138" t="s">
        <v>1</v>
      </c>
    </row>
    <row r="119" s="4" customFormat="1" ht="16.5" customHeight="1">
      <c r="A119" s="139" t="s">
        <v>86</v>
      </c>
      <c r="B119" s="67"/>
      <c r="C119" s="129"/>
      <c r="D119" s="129"/>
      <c r="E119" s="129"/>
      <c r="F119" s="130" t="s">
        <v>133</v>
      </c>
      <c r="G119" s="130"/>
      <c r="H119" s="130"/>
      <c r="I119" s="130"/>
      <c r="J119" s="130"/>
      <c r="K119" s="129"/>
      <c r="L119" s="130" t="s">
        <v>152</v>
      </c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2">
        <f>'007 - Vedlejší rozpočtové...'!J34</f>
        <v>0</v>
      </c>
      <c r="AH119" s="129"/>
      <c r="AI119" s="129"/>
      <c r="AJ119" s="129"/>
      <c r="AK119" s="129"/>
      <c r="AL119" s="129"/>
      <c r="AM119" s="129"/>
      <c r="AN119" s="132">
        <f>SUM(AG119,AT119)</f>
        <v>0</v>
      </c>
      <c r="AO119" s="129"/>
      <c r="AP119" s="129"/>
      <c r="AQ119" s="133" t="s">
        <v>84</v>
      </c>
      <c r="AR119" s="69"/>
      <c r="AS119" s="134">
        <v>0</v>
      </c>
      <c r="AT119" s="135">
        <f>ROUND(SUM(AV119:AW119),2)</f>
        <v>0</v>
      </c>
      <c r="AU119" s="136">
        <f>'007 - Vedlejší rozpočtové...'!P129</f>
        <v>0</v>
      </c>
      <c r="AV119" s="135">
        <f>'007 - Vedlejší rozpočtové...'!J37</f>
        <v>0</v>
      </c>
      <c r="AW119" s="135">
        <f>'007 - Vedlejší rozpočtové...'!J38</f>
        <v>0</v>
      </c>
      <c r="AX119" s="135">
        <f>'007 - Vedlejší rozpočtové...'!J39</f>
        <v>0</v>
      </c>
      <c r="AY119" s="135">
        <f>'007 - Vedlejší rozpočtové...'!J40</f>
        <v>0</v>
      </c>
      <c r="AZ119" s="135">
        <f>'007 - Vedlejší rozpočtové...'!F37</f>
        <v>0</v>
      </c>
      <c r="BA119" s="135">
        <f>'007 - Vedlejší rozpočtové...'!F38</f>
        <v>0</v>
      </c>
      <c r="BB119" s="135">
        <f>'007 - Vedlejší rozpočtové...'!F39</f>
        <v>0</v>
      </c>
      <c r="BC119" s="135">
        <f>'007 - Vedlejší rozpočtové...'!F40</f>
        <v>0</v>
      </c>
      <c r="BD119" s="137">
        <f>'007 - Vedlejší rozpočtové...'!F41</f>
        <v>0</v>
      </c>
      <c r="BE119" s="4"/>
      <c r="BT119" s="138" t="s">
        <v>89</v>
      </c>
      <c r="BV119" s="138" t="s">
        <v>75</v>
      </c>
      <c r="BW119" s="138" t="s">
        <v>153</v>
      </c>
      <c r="BX119" s="138" t="s">
        <v>151</v>
      </c>
      <c r="CL119" s="138" t="s">
        <v>1</v>
      </c>
    </row>
    <row r="120" s="4" customFormat="1" ht="23.25" customHeight="1">
      <c r="A120" s="139" t="s">
        <v>86</v>
      </c>
      <c r="B120" s="67"/>
      <c r="C120" s="129"/>
      <c r="D120" s="129"/>
      <c r="E120" s="129"/>
      <c r="F120" s="130" t="s">
        <v>141</v>
      </c>
      <c r="G120" s="130"/>
      <c r="H120" s="130"/>
      <c r="I120" s="130"/>
      <c r="J120" s="130"/>
      <c r="K120" s="129"/>
      <c r="L120" s="130" t="s">
        <v>154</v>
      </c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2">
        <f>'006 - Úpravy venkovního p...'!J34</f>
        <v>0</v>
      </c>
      <c r="AH120" s="129"/>
      <c r="AI120" s="129"/>
      <c r="AJ120" s="129"/>
      <c r="AK120" s="129"/>
      <c r="AL120" s="129"/>
      <c r="AM120" s="129"/>
      <c r="AN120" s="132">
        <f>SUM(AG120,AT120)</f>
        <v>0</v>
      </c>
      <c r="AO120" s="129"/>
      <c r="AP120" s="129"/>
      <c r="AQ120" s="133" t="s">
        <v>84</v>
      </c>
      <c r="AR120" s="69"/>
      <c r="AS120" s="134">
        <v>0</v>
      </c>
      <c r="AT120" s="135">
        <f>ROUND(SUM(AV120:AW120),2)</f>
        <v>0</v>
      </c>
      <c r="AU120" s="136">
        <f>'006 - Úpravy venkovního p...'!P131</f>
        <v>0</v>
      </c>
      <c r="AV120" s="135">
        <f>'006 - Úpravy venkovního p...'!J37</f>
        <v>0</v>
      </c>
      <c r="AW120" s="135">
        <f>'006 - Úpravy venkovního p...'!J38</f>
        <v>0</v>
      </c>
      <c r="AX120" s="135">
        <f>'006 - Úpravy venkovního p...'!J39</f>
        <v>0</v>
      </c>
      <c r="AY120" s="135">
        <f>'006 - Úpravy venkovního p...'!J40</f>
        <v>0</v>
      </c>
      <c r="AZ120" s="135">
        <f>'006 - Úpravy venkovního p...'!F37</f>
        <v>0</v>
      </c>
      <c r="BA120" s="135">
        <f>'006 - Úpravy venkovního p...'!F38</f>
        <v>0</v>
      </c>
      <c r="BB120" s="135">
        <f>'006 - Úpravy venkovního p...'!F39</f>
        <v>0</v>
      </c>
      <c r="BC120" s="135">
        <f>'006 - Úpravy venkovního p...'!F40</f>
        <v>0</v>
      </c>
      <c r="BD120" s="137">
        <f>'006 - Úpravy venkovního p...'!F41</f>
        <v>0</v>
      </c>
      <c r="BE120" s="4"/>
      <c r="BT120" s="138" t="s">
        <v>89</v>
      </c>
      <c r="BV120" s="138" t="s">
        <v>75</v>
      </c>
      <c r="BW120" s="138" t="s">
        <v>155</v>
      </c>
      <c r="BX120" s="138" t="s">
        <v>151</v>
      </c>
      <c r="CL120" s="138" t="s">
        <v>1</v>
      </c>
    </row>
    <row r="121" s="4" customFormat="1" ht="16.5" customHeight="1">
      <c r="A121" s="4"/>
      <c r="B121" s="67"/>
      <c r="C121" s="129"/>
      <c r="D121" s="129"/>
      <c r="E121" s="130" t="s">
        <v>109</v>
      </c>
      <c r="F121" s="130"/>
      <c r="G121" s="130"/>
      <c r="H121" s="130"/>
      <c r="I121" s="130"/>
      <c r="J121" s="129"/>
      <c r="K121" s="130" t="s">
        <v>156</v>
      </c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1">
        <f>ROUND(SUM(AG122:AG124),2)</f>
        <v>0</v>
      </c>
      <c r="AH121" s="129"/>
      <c r="AI121" s="129"/>
      <c r="AJ121" s="129"/>
      <c r="AK121" s="129"/>
      <c r="AL121" s="129"/>
      <c r="AM121" s="129"/>
      <c r="AN121" s="132">
        <f>SUM(AG121,AT121)</f>
        <v>0</v>
      </c>
      <c r="AO121" s="129"/>
      <c r="AP121" s="129"/>
      <c r="AQ121" s="133" t="s">
        <v>84</v>
      </c>
      <c r="AR121" s="69"/>
      <c r="AS121" s="134">
        <f>ROUND(SUM(AS122:AS124),2)</f>
        <v>0</v>
      </c>
      <c r="AT121" s="135">
        <f>ROUND(SUM(AV121:AW121),2)</f>
        <v>0</v>
      </c>
      <c r="AU121" s="136">
        <f>ROUND(SUM(AU122:AU124),5)</f>
        <v>0</v>
      </c>
      <c r="AV121" s="135">
        <f>ROUND(AZ121*L29,2)</f>
        <v>0</v>
      </c>
      <c r="AW121" s="135">
        <f>ROUND(BA121*L30,2)</f>
        <v>0</v>
      </c>
      <c r="AX121" s="135">
        <f>ROUND(BB121*L29,2)</f>
        <v>0</v>
      </c>
      <c r="AY121" s="135">
        <f>ROUND(BC121*L30,2)</f>
        <v>0</v>
      </c>
      <c r="AZ121" s="135">
        <f>ROUND(SUM(AZ122:AZ124),2)</f>
        <v>0</v>
      </c>
      <c r="BA121" s="135">
        <f>ROUND(SUM(BA122:BA124),2)</f>
        <v>0</v>
      </c>
      <c r="BB121" s="135">
        <f>ROUND(SUM(BB122:BB124),2)</f>
        <v>0</v>
      </c>
      <c r="BC121" s="135">
        <f>ROUND(SUM(BC122:BC124),2)</f>
        <v>0</v>
      </c>
      <c r="BD121" s="137">
        <f>ROUND(SUM(BD122:BD124),2)</f>
        <v>0</v>
      </c>
      <c r="BE121" s="4"/>
      <c r="BS121" s="138" t="s">
        <v>72</v>
      </c>
      <c r="BT121" s="138" t="s">
        <v>81</v>
      </c>
      <c r="BU121" s="138" t="s">
        <v>74</v>
      </c>
      <c r="BV121" s="138" t="s">
        <v>75</v>
      </c>
      <c r="BW121" s="138" t="s">
        <v>157</v>
      </c>
      <c r="BX121" s="138" t="s">
        <v>80</v>
      </c>
      <c r="CL121" s="138" t="s">
        <v>1</v>
      </c>
    </row>
    <row r="122" s="4" customFormat="1" ht="23.25" customHeight="1">
      <c r="A122" s="139" t="s">
        <v>86</v>
      </c>
      <c r="B122" s="67"/>
      <c r="C122" s="129"/>
      <c r="D122" s="129"/>
      <c r="E122" s="129"/>
      <c r="F122" s="130" t="s">
        <v>87</v>
      </c>
      <c r="G122" s="130"/>
      <c r="H122" s="130"/>
      <c r="I122" s="130"/>
      <c r="J122" s="130"/>
      <c r="K122" s="129"/>
      <c r="L122" s="130" t="s">
        <v>88</v>
      </c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2">
        <f>'001 -   D.1.1 Architekton..._01'!J34</f>
        <v>0</v>
      </c>
      <c r="AH122" s="129"/>
      <c r="AI122" s="129"/>
      <c r="AJ122" s="129"/>
      <c r="AK122" s="129"/>
      <c r="AL122" s="129"/>
      <c r="AM122" s="129"/>
      <c r="AN122" s="132">
        <f>SUM(AG122,AT122)</f>
        <v>0</v>
      </c>
      <c r="AO122" s="129"/>
      <c r="AP122" s="129"/>
      <c r="AQ122" s="133" t="s">
        <v>84</v>
      </c>
      <c r="AR122" s="69"/>
      <c r="AS122" s="134">
        <v>0</v>
      </c>
      <c r="AT122" s="135">
        <f>ROUND(SUM(AV122:AW122),2)</f>
        <v>0</v>
      </c>
      <c r="AU122" s="136">
        <f>'001 -   D.1.1 Architekton..._01'!P141</f>
        <v>0</v>
      </c>
      <c r="AV122" s="135">
        <f>'001 -   D.1.1 Architekton..._01'!J37</f>
        <v>0</v>
      </c>
      <c r="AW122" s="135">
        <f>'001 -   D.1.1 Architekton..._01'!J38</f>
        <v>0</v>
      </c>
      <c r="AX122" s="135">
        <f>'001 -   D.1.1 Architekton..._01'!J39</f>
        <v>0</v>
      </c>
      <c r="AY122" s="135">
        <f>'001 -   D.1.1 Architekton..._01'!J40</f>
        <v>0</v>
      </c>
      <c r="AZ122" s="135">
        <f>'001 -   D.1.1 Architekton..._01'!F37</f>
        <v>0</v>
      </c>
      <c r="BA122" s="135">
        <f>'001 -   D.1.1 Architekton..._01'!F38</f>
        <v>0</v>
      </c>
      <c r="BB122" s="135">
        <f>'001 -   D.1.1 Architekton..._01'!F39</f>
        <v>0</v>
      </c>
      <c r="BC122" s="135">
        <f>'001 -   D.1.1 Architekton..._01'!F40</f>
        <v>0</v>
      </c>
      <c r="BD122" s="137">
        <f>'001 -   D.1.1 Architekton..._01'!F41</f>
        <v>0</v>
      </c>
      <c r="BE122" s="4"/>
      <c r="BT122" s="138" t="s">
        <v>89</v>
      </c>
      <c r="BV122" s="138" t="s">
        <v>75</v>
      </c>
      <c r="BW122" s="138" t="s">
        <v>158</v>
      </c>
      <c r="BX122" s="138" t="s">
        <v>157</v>
      </c>
      <c r="CL122" s="138" t="s">
        <v>1</v>
      </c>
    </row>
    <row r="123" s="4" customFormat="1" ht="35.25" customHeight="1">
      <c r="A123" s="139" t="s">
        <v>86</v>
      </c>
      <c r="B123" s="67"/>
      <c r="C123" s="129"/>
      <c r="D123" s="129"/>
      <c r="E123" s="129"/>
      <c r="F123" s="130" t="s">
        <v>136</v>
      </c>
      <c r="G123" s="130"/>
      <c r="H123" s="130"/>
      <c r="I123" s="130"/>
      <c r="J123" s="130"/>
      <c r="K123" s="129"/>
      <c r="L123" s="130" t="s">
        <v>159</v>
      </c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2">
        <f>'06 - D.1.4 Elektronické k...'!J34</f>
        <v>0</v>
      </c>
      <c r="AH123" s="129"/>
      <c r="AI123" s="129"/>
      <c r="AJ123" s="129"/>
      <c r="AK123" s="129"/>
      <c r="AL123" s="129"/>
      <c r="AM123" s="129"/>
      <c r="AN123" s="132">
        <f>SUM(AG123,AT123)</f>
        <v>0</v>
      </c>
      <c r="AO123" s="129"/>
      <c r="AP123" s="129"/>
      <c r="AQ123" s="133" t="s">
        <v>84</v>
      </c>
      <c r="AR123" s="69"/>
      <c r="AS123" s="134">
        <v>0</v>
      </c>
      <c r="AT123" s="135">
        <f>ROUND(SUM(AV123:AW123),2)</f>
        <v>0</v>
      </c>
      <c r="AU123" s="136">
        <f>'06 - D.1.4 Elektronické k...'!P127</f>
        <v>0</v>
      </c>
      <c r="AV123" s="135">
        <f>'06 - D.1.4 Elektronické k...'!J37</f>
        <v>0</v>
      </c>
      <c r="AW123" s="135">
        <f>'06 - D.1.4 Elektronické k...'!J38</f>
        <v>0</v>
      </c>
      <c r="AX123" s="135">
        <f>'06 - D.1.4 Elektronické k...'!J39</f>
        <v>0</v>
      </c>
      <c r="AY123" s="135">
        <f>'06 - D.1.4 Elektronické k...'!J40</f>
        <v>0</v>
      </c>
      <c r="AZ123" s="135">
        <f>'06 - D.1.4 Elektronické k...'!F37</f>
        <v>0</v>
      </c>
      <c r="BA123" s="135">
        <f>'06 - D.1.4 Elektronické k...'!F38</f>
        <v>0</v>
      </c>
      <c r="BB123" s="135">
        <f>'06 - D.1.4 Elektronické k...'!F39</f>
        <v>0</v>
      </c>
      <c r="BC123" s="135">
        <f>'06 - D.1.4 Elektronické k...'!F40</f>
        <v>0</v>
      </c>
      <c r="BD123" s="137">
        <f>'06 - D.1.4 Elektronické k...'!F41</f>
        <v>0</v>
      </c>
      <c r="BE123" s="4"/>
      <c r="BT123" s="138" t="s">
        <v>89</v>
      </c>
      <c r="BV123" s="138" t="s">
        <v>75</v>
      </c>
      <c r="BW123" s="138" t="s">
        <v>160</v>
      </c>
      <c r="BX123" s="138" t="s">
        <v>157</v>
      </c>
      <c r="CL123" s="138" t="s">
        <v>1</v>
      </c>
    </row>
    <row r="124" s="4" customFormat="1" ht="35.25" customHeight="1">
      <c r="A124" s="139" t="s">
        <v>86</v>
      </c>
      <c r="B124" s="67"/>
      <c r="C124" s="129"/>
      <c r="D124" s="129"/>
      <c r="E124" s="129"/>
      <c r="F124" s="130" t="s">
        <v>147</v>
      </c>
      <c r="G124" s="130"/>
      <c r="H124" s="130"/>
      <c r="I124" s="130"/>
      <c r="J124" s="130"/>
      <c r="K124" s="129"/>
      <c r="L124" s="130" t="s">
        <v>161</v>
      </c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2">
        <f>'002 -   D.1.1 Architekton...'!J34</f>
        <v>0</v>
      </c>
      <c r="AH124" s="129"/>
      <c r="AI124" s="129"/>
      <c r="AJ124" s="129"/>
      <c r="AK124" s="129"/>
      <c r="AL124" s="129"/>
      <c r="AM124" s="129"/>
      <c r="AN124" s="132">
        <f>SUM(AG124,AT124)</f>
        <v>0</v>
      </c>
      <c r="AO124" s="129"/>
      <c r="AP124" s="129"/>
      <c r="AQ124" s="133" t="s">
        <v>84</v>
      </c>
      <c r="AR124" s="69"/>
      <c r="AS124" s="140">
        <v>0</v>
      </c>
      <c r="AT124" s="141">
        <f>ROUND(SUM(AV124:AW124),2)</f>
        <v>0</v>
      </c>
      <c r="AU124" s="142">
        <f>'002 -   D.1.1 Architekton...'!P141</f>
        <v>0</v>
      </c>
      <c r="AV124" s="141">
        <f>'002 -   D.1.1 Architekton...'!J37</f>
        <v>0</v>
      </c>
      <c r="AW124" s="141">
        <f>'002 -   D.1.1 Architekton...'!J38</f>
        <v>0</v>
      </c>
      <c r="AX124" s="141">
        <f>'002 -   D.1.1 Architekton...'!J39</f>
        <v>0</v>
      </c>
      <c r="AY124" s="141">
        <f>'002 -   D.1.1 Architekton...'!J40</f>
        <v>0</v>
      </c>
      <c r="AZ124" s="141">
        <f>'002 -   D.1.1 Architekton...'!F37</f>
        <v>0</v>
      </c>
      <c r="BA124" s="141">
        <f>'002 -   D.1.1 Architekton...'!F38</f>
        <v>0</v>
      </c>
      <c r="BB124" s="141">
        <f>'002 -   D.1.1 Architekton...'!F39</f>
        <v>0</v>
      </c>
      <c r="BC124" s="141">
        <f>'002 -   D.1.1 Architekton...'!F40</f>
        <v>0</v>
      </c>
      <c r="BD124" s="143">
        <f>'002 -   D.1.1 Architekton...'!F41</f>
        <v>0</v>
      </c>
      <c r="BE124" s="4"/>
      <c r="BT124" s="138" t="s">
        <v>89</v>
      </c>
      <c r="BV124" s="138" t="s">
        <v>75</v>
      </c>
      <c r="BW124" s="138" t="s">
        <v>162</v>
      </c>
      <c r="BX124" s="138" t="s">
        <v>157</v>
      </c>
      <c r="CL124" s="138" t="s">
        <v>1</v>
      </c>
    </row>
    <row r="125" s="2" customFormat="1" ht="30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41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="2" customFormat="1" ht="6.96" customHeight="1">
      <c r="A126" s="35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41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</sheetData>
  <sheetProtection sheet="1" formatColumns="0" formatRows="0" objects="1" scenarios="1" spinCount="100000" saltValue="OoOODUxc7+97xPG+YBXg+wPLtLjcKHWKHeyKKj67l9MpoB0Z3QdczOJR7HhES9JigHU4E6MsYXMlv+0lLeuhPg==" hashValue="F5CKukbU8Ef5/dq+kUo+bIFkrnORSWY5i9H/J+45QwAXfdNrtByCb/V+x/jYbNUCWQjmGFQkYW5r5ivx3FDvPA==" algorithmName="SHA-512" password="CC35"/>
  <mergeCells count="158">
    <mergeCell ref="G104:K104"/>
    <mergeCell ref="M104:AF104"/>
    <mergeCell ref="M105:AF105"/>
    <mergeCell ref="G105:K105"/>
    <mergeCell ref="G106:K106"/>
    <mergeCell ref="M106:AF106"/>
    <mergeCell ref="M107:AF107"/>
    <mergeCell ref="G107:K107"/>
    <mergeCell ref="G108:K108"/>
    <mergeCell ref="M108:AF108"/>
    <mergeCell ref="M109:AF109"/>
    <mergeCell ref="G109:K109"/>
    <mergeCell ref="G110:K110"/>
    <mergeCell ref="M110:AF110"/>
    <mergeCell ref="M111:AF111"/>
    <mergeCell ref="G111:K111"/>
    <mergeCell ref="L112:AF112"/>
    <mergeCell ref="F112:J112"/>
    <mergeCell ref="G113:K113"/>
    <mergeCell ref="M113:AF113"/>
    <mergeCell ref="M114:AF114"/>
    <mergeCell ref="G114:K114"/>
    <mergeCell ref="F115:J115"/>
    <mergeCell ref="L115:AF115"/>
    <mergeCell ref="F116:J116"/>
    <mergeCell ref="L116:AF116"/>
    <mergeCell ref="F117:J117"/>
    <mergeCell ref="L117:AF117"/>
    <mergeCell ref="K118:AF118"/>
    <mergeCell ref="E118:I118"/>
    <mergeCell ref="F119:J119"/>
    <mergeCell ref="L119:AF119"/>
    <mergeCell ref="F120:J120"/>
    <mergeCell ref="L120:AF120"/>
    <mergeCell ref="E121:I121"/>
    <mergeCell ref="K121:AF121"/>
    <mergeCell ref="F122:J122"/>
    <mergeCell ref="L122:AF122"/>
    <mergeCell ref="F123:J123"/>
    <mergeCell ref="L123:AF123"/>
    <mergeCell ref="F124:J124"/>
    <mergeCell ref="L124:AF124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N121:AP121"/>
    <mergeCell ref="AG121:AM121"/>
    <mergeCell ref="AN122:AP122"/>
    <mergeCell ref="AG122:AM122"/>
    <mergeCell ref="AN123:AP123"/>
    <mergeCell ref="AG123:AM123"/>
    <mergeCell ref="AN124:AP124"/>
    <mergeCell ref="AG124:AM124"/>
    <mergeCell ref="L85:AO85"/>
    <mergeCell ref="C92:G92"/>
    <mergeCell ref="I92:AF92"/>
    <mergeCell ref="J95:AF95"/>
    <mergeCell ref="D95:H95"/>
    <mergeCell ref="K96:AF96"/>
    <mergeCell ref="E96:I96"/>
    <mergeCell ref="F97:J97"/>
    <mergeCell ref="L97:AF97"/>
    <mergeCell ref="F98:J98"/>
    <mergeCell ref="L98:AF98"/>
    <mergeCell ref="M99:AF99"/>
    <mergeCell ref="G99:K99"/>
    <mergeCell ref="M100:AF100"/>
    <mergeCell ref="G100:K100"/>
    <mergeCell ref="F101:J101"/>
    <mergeCell ref="L101:AF101"/>
    <mergeCell ref="G102:K102"/>
    <mergeCell ref="M102:AF102"/>
    <mergeCell ref="G103:K103"/>
    <mergeCell ref="M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N100:AP100"/>
    <mergeCell ref="AG100:AM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7" location="'001 -   D.1.1 Architekton...'!C2" display="/"/>
    <hyperlink ref="A99" location="'D.1.4.1 - Objekt II.stupe...'!C2" display="/"/>
    <hyperlink ref="A100" location="'D.1.4.2 - Hygienický obje...'!C2" display="/"/>
    <hyperlink ref="A102" location="'01 - Struktuovaná kabeláž'!C2" display="/"/>
    <hyperlink ref="A103" location="'02 - Telefonní ústředa + ...'!C2" display="/"/>
    <hyperlink ref="A104" location="'03 -  Aktivní prvky, PC v...'!C2" display="/"/>
    <hyperlink ref="A105" location="'04 - Audio vybavení jazyk...'!C2" display="/"/>
    <hyperlink ref="A106" location="'05 - Software'!C2" display="/"/>
    <hyperlink ref="A107" location="'07 - Kabelové trasy'!C2" display="/"/>
    <hyperlink ref="A108" location="'10 - Kamerový monitorovac...'!C2" display="/"/>
    <hyperlink ref="A109" location="'11 - Elektronická kontrol...'!C2" display="/"/>
    <hyperlink ref="A110" location="'12 - Kamerový systém '!C2" display="/"/>
    <hyperlink ref="A111" location="'13 - Elektronická kontrol...'!C2" display="/"/>
    <hyperlink ref="A113" location="'06 - 2.NP - místnost č.20...'!C2" display="/"/>
    <hyperlink ref="A114" location="'07 - 2.NP - místnost č.20...'!C2" display="/"/>
    <hyperlink ref="A115" location="'006 - D.1.4 Vzduchotechnika'!C2" display="/"/>
    <hyperlink ref="A116" location="'004 - D.1.4 Silnoproudá e...'!C2" display="/"/>
    <hyperlink ref="A117" location="'002 - D.1.4 Zdravotně tec...'!C2" display="/"/>
    <hyperlink ref="A119" location="'007 - Vedlejší rozpočtové...'!C2" display="/"/>
    <hyperlink ref="A120" location="'006 - Úpravy venkovního p...'!C2" display="/"/>
    <hyperlink ref="A122" location="'001 -   D.1.1 Architekton..._01'!C2" display="/"/>
    <hyperlink ref="A123" location="'06 - D.1.4 Elektronické k...'!C2" display="/"/>
    <hyperlink ref="A124" location="'002 -   D.1.1 Architekto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1313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ROUND(J125,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ROUND((SUM(BE125:BE168)),  2)</f>
        <v>0</v>
      </c>
      <c r="G37" s="35"/>
      <c r="H37" s="35"/>
      <c r="I37" s="162">
        <v>0.20999999999999999</v>
      </c>
      <c r="J37" s="161">
        <f>ROUND(((SUM(BE125:BE168))*I37),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ROUND((SUM(BF125:BF168)),  2)</f>
        <v>0</v>
      </c>
      <c r="G38" s="35"/>
      <c r="H38" s="35"/>
      <c r="I38" s="162">
        <v>0.14999999999999999</v>
      </c>
      <c r="J38" s="161">
        <f>ROUND(((SUM(BF125:BF168))*I38),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ROUND((SUM(BG125:BG168)),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ROUND((SUM(BH125:BH168)),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ROUND((SUM(BI125:BI168)),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07 - Kabelové trasy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J125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1314</v>
      </c>
      <c r="E101" s="190"/>
      <c r="F101" s="190"/>
      <c r="G101" s="190"/>
      <c r="H101" s="190"/>
      <c r="I101" s="190"/>
      <c r="J101" s="191">
        <f>J126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203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>IROP - Stavební úpravy a přístavba objektu učeben v ZŠ Loučka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1" customFormat="1" ht="12" customHeight="1">
      <c r="B112" s="18"/>
      <c r="C112" s="29" t="s">
        <v>164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="1" customFormat="1" ht="16.5" customHeight="1">
      <c r="B113" s="18"/>
      <c r="C113" s="19"/>
      <c r="D113" s="19"/>
      <c r="E113" s="181" t="s">
        <v>165</v>
      </c>
      <c r="F113" s="19"/>
      <c r="G113" s="19"/>
      <c r="H113" s="19"/>
      <c r="I113" s="19"/>
      <c r="J113" s="19"/>
      <c r="K113" s="19"/>
      <c r="L113" s="17"/>
    </row>
    <row r="114" s="1" customFormat="1" ht="12" customHeight="1">
      <c r="B114" s="18"/>
      <c r="C114" s="29" t="s">
        <v>166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82" t="s">
        <v>167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823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3" t="str">
        <f>E13</f>
        <v>07 - Kabelové trasy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20</v>
      </c>
      <c r="D119" s="37"/>
      <c r="E119" s="37"/>
      <c r="F119" s="24" t="str">
        <f>F16</f>
        <v xml:space="preserve"> </v>
      </c>
      <c r="G119" s="37"/>
      <c r="H119" s="37"/>
      <c r="I119" s="29" t="s">
        <v>22</v>
      </c>
      <c r="J119" s="76" t="str">
        <f>IF(J16="","",J16)</f>
        <v>3. 6. 2021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24</v>
      </c>
      <c r="D121" s="37"/>
      <c r="E121" s="37"/>
      <c r="F121" s="24" t="str">
        <f>E19</f>
        <v xml:space="preserve"> </v>
      </c>
      <c r="G121" s="37"/>
      <c r="H121" s="37"/>
      <c r="I121" s="29" t="s">
        <v>29</v>
      </c>
      <c r="J121" s="33" t="str">
        <f>E25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IF(E22="","",E22)</f>
        <v>Vyplň údaj</v>
      </c>
      <c r="G122" s="37"/>
      <c r="H122" s="37"/>
      <c r="I122" s="29" t="s">
        <v>31</v>
      </c>
      <c r="J122" s="33" t="str">
        <f>E28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204</v>
      </c>
      <c r="D124" s="201" t="s">
        <v>58</v>
      </c>
      <c r="E124" s="201" t="s">
        <v>54</v>
      </c>
      <c r="F124" s="201" t="s">
        <v>55</v>
      </c>
      <c r="G124" s="201" t="s">
        <v>205</v>
      </c>
      <c r="H124" s="201" t="s">
        <v>206</v>
      </c>
      <c r="I124" s="201" t="s">
        <v>207</v>
      </c>
      <c r="J124" s="202" t="s">
        <v>176</v>
      </c>
      <c r="K124" s="203" t="s">
        <v>208</v>
      </c>
      <c r="L124" s="204"/>
      <c r="M124" s="97" t="s">
        <v>1</v>
      </c>
      <c r="N124" s="98" t="s">
        <v>37</v>
      </c>
      <c r="O124" s="98" t="s">
        <v>209</v>
      </c>
      <c r="P124" s="98" t="s">
        <v>210</v>
      </c>
      <c r="Q124" s="98" t="s">
        <v>211</v>
      </c>
      <c r="R124" s="98" t="s">
        <v>212</v>
      </c>
      <c r="S124" s="98" t="s">
        <v>213</v>
      </c>
      <c r="T124" s="99" t="s">
        <v>214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04" t="s">
        <v>215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0"/>
      <c r="N125" s="206"/>
      <c r="O125" s="101"/>
      <c r="P125" s="207">
        <f>P126</f>
        <v>0</v>
      </c>
      <c r="Q125" s="101"/>
      <c r="R125" s="207">
        <f>R126</f>
        <v>0</v>
      </c>
      <c r="S125" s="101"/>
      <c r="T125" s="208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178</v>
      </c>
      <c r="BK125" s="209">
        <f>BK126</f>
        <v>0</v>
      </c>
    </row>
    <row r="126" s="12" customFormat="1" ht="25.92" customHeight="1">
      <c r="A126" s="12"/>
      <c r="B126" s="210"/>
      <c r="C126" s="211"/>
      <c r="D126" s="212" t="s">
        <v>72</v>
      </c>
      <c r="E126" s="213" t="s">
        <v>1025</v>
      </c>
      <c r="F126" s="213" t="s">
        <v>1315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SUM(P127:P168)</f>
        <v>0</v>
      </c>
      <c r="Q126" s="218"/>
      <c r="R126" s="219">
        <f>SUM(R127:R168)</f>
        <v>0</v>
      </c>
      <c r="S126" s="218"/>
      <c r="T126" s="220">
        <f>SUM(T127:T168)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72</v>
      </c>
      <c r="AU126" s="222" t="s">
        <v>73</v>
      </c>
      <c r="AY126" s="221" t="s">
        <v>218</v>
      </c>
      <c r="BK126" s="223">
        <f>SUM(BK127:BK168)</f>
        <v>0</v>
      </c>
    </row>
    <row r="127" s="2" customFormat="1" ht="24.15" customHeight="1">
      <c r="A127" s="35"/>
      <c r="B127" s="36"/>
      <c r="C127" s="226" t="s">
        <v>73</v>
      </c>
      <c r="D127" s="226" t="s">
        <v>221</v>
      </c>
      <c r="E127" s="227" t="s">
        <v>1316</v>
      </c>
      <c r="F127" s="228" t="s">
        <v>1317</v>
      </c>
      <c r="G127" s="229" t="s">
        <v>1318</v>
      </c>
      <c r="H127" s="230">
        <v>350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96</v>
      </c>
      <c r="AT127" s="238" t="s">
        <v>221</v>
      </c>
      <c r="AU127" s="238" t="s">
        <v>79</v>
      </c>
      <c r="AY127" s="14" t="s">
        <v>218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79</v>
      </c>
      <c r="BK127" s="239">
        <f>ROUND(I127*H127,2)</f>
        <v>0</v>
      </c>
      <c r="BL127" s="14" t="s">
        <v>96</v>
      </c>
      <c r="BM127" s="238" t="s">
        <v>81</v>
      </c>
    </row>
    <row r="128" s="2" customFormat="1" ht="24.15" customHeight="1">
      <c r="A128" s="35"/>
      <c r="B128" s="36"/>
      <c r="C128" s="226" t="s">
        <v>73</v>
      </c>
      <c r="D128" s="226" t="s">
        <v>221</v>
      </c>
      <c r="E128" s="227" t="s">
        <v>1319</v>
      </c>
      <c r="F128" s="228" t="s">
        <v>1320</v>
      </c>
      <c r="G128" s="229" t="s">
        <v>1318</v>
      </c>
      <c r="H128" s="230">
        <v>450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96</v>
      </c>
      <c r="AT128" s="238" t="s">
        <v>221</v>
      </c>
      <c r="AU128" s="238" t="s">
        <v>79</v>
      </c>
      <c r="AY128" s="14" t="s">
        <v>218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79</v>
      </c>
      <c r="BK128" s="239">
        <f>ROUND(I128*H128,2)</f>
        <v>0</v>
      </c>
      <c r="BL128" s="14" t="s">
        <v>96</v>
      </c>
      <c r="BM128" s="238" t="s">
        <v>96</v>
      </c>
    </row>
    <row r="129" s="2" customFormat="1" ht="24.15" customHeight="1">
      <c r="A129" s="35"/>
      <c r="B129" s="36"/>
      <c r="C129" s="226" t="s">
        <v>73</v>
      </c>
      <c r="D129" s="226" t="s">
        <v>221</v>
      </c>
      <c r="E129" s="227" t="s">
        <v>1321</v>
      </c>
      <c r="F129" s="228" t="s">
        <v>1322</v>
      </c>
      <c r="G129" s="229" t="s">
        <v>1318</v>
      </c>
      <c r="H129" s="230">
        <v>150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258</v>
      </c>
    </row>
    <row r="130" s="2" customFormat="1" ht="24.15" customHeight="1">
      <c r="A130" s="35"/>
      <c r="B130" s="36"/>
      <c r="C130" s="226" t="s">
        <v>73</v>
      </c>
      <c r="D130" s="226" t="s">
        <v>221</v>
      </c>
      <c r="E130" s="227" t="s">
        <v>1323</v>
      </c>
      <c r="F130" s="228" t="s">
        <v>1324</v>
      </c>
      <c r="G130" s="229" t="s">
        <v>1318</v>
      </c>
      <c r="H130" s="230">
        <v>100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309</v>
      </c>
    </row>
    <row r="131" s="2" customFormat="1" ht="16.5" customHeight="1">
      <c r="A131" s="35"/>
      <c r="B131" s="36"/>
      <c r="C131" s="226" t="s">
        <v>73</v>
      </c>
      <c r="D131" s="226" t="s">
        <v>221</v>
      </c>
      <c r="E131" s="227" t="s">
        <v>1325</v>
      </c>
      <c r="F131" s="228" t="s">
        <v>1326</v>
      </c>
      <c r="G131" s="229" t="s">
        <v>1318</v>
      </c>
      <c r="H131" s="230">
        <v>200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121</v>
      </c>
    </row>
    <row r="132" s="2" customFormat="1" ht="21.75" customHeight="1">
      <c r="A132" s="35"/>
      <c r="B132" s="36"/>
      <c r="C132" s="226" t="s">
        <v>73</v>
      </c>
      <c r="D132" s="226" t="s">
        <v>221</v>
      </c>
      <c r="E132" s="227" t="s">
        <v>1327</v>
      </c>
      <c r="F132" s="228" t="s">
        <v>1328</v>
      </c>
      <c r="G132" s="229" t="s">
        <v>1029</v>
      </c>
      <c r="H132" s="230">
        <v>195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127</v>
      </c>
    </row>
    <row r="133" s="2" customFormat="1" ht="21.75" customHeight="1">
      <c r="A133" s="35"/>
      <c r="B133" s="36"/>
      <c r="C133" s="226" t="s">
        <v>73</v>
      </c>
      <c r="D133" s="226" t="s">
        <v>221</v>
      </c>
      <c r="E133" s="227" t="s">
        <v>1329</v>
      </c>
      <c r="F133" s="228" t="s">
        <v>1330</v>
      </c>
      <c r="G133" s="229" t="s">
        <v>1029</v>
      </c>
      <c r="H133" s="230">
        <v>45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869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1331</v>
      </c>
      <c r="F134" s="228" t="s">
        <v>1332</v>
      </c>
      <c r="G134" s="229" t="s">
        <v>1029</v>
      </c>
      <c r="H134" s="230">
        <v>15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425</v>
      </c>
    </row>
    <row r="135" s="2" customFormat="1" ht="24.15" customHeight="1">
      <c r="A135" s="35"/>
      <c r="B135" s="36"/>
      <c r="C135" s="226" t="s">
        <v>73</v>
      </c>
      <c r="D135" s="226" t="s">
        <v>221</v>
      </c>
      <c r="E135" s="227" t="s">
        <v>1333</v>
      </c>
      <c r="F135" s="228" t="s">
        <v>1334</v>
      </c>
      <c r="G135" s="229" t="s">
        <v>1318</v>
      </c>
      <c r="H135" s="230">
        <v>10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883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1335</v>
      </c>
      <c r="F136" s="228" t="s">
        <v>1336</v>
      </c>
      <c r="G136" s="229" t="s">
        <v>1318</v>
      </c>
      <c r="H136" s="230">
        <v>10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891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1337</v>
      </c>
      <c r="F137" s="228" t="s">
        <v>1338</v>
      </c>
      <c r="G137" s="229" t="s">
        <v>1029</v>
      </c>
      <c r="H137" s="230">
        <v>8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900</v>
      </c>
    </row>
    <row r="138" s="2" customFormat="1" ht="37.8" customHeight="1">
      <c r="A138" s="35"/>
      <c r="B138" s="36"/>
      <c r="C138" s="226" t="s">
        <v>73</v>
      </c>
      <c r="D138" s="226" t="s">
        <v>221</v>
      </c>
      <c r="E138" s="227" t="s">
        <v>1339</v>
      </c>
      <c r="F138" s="228" t="s">
        <v>1340</v>
      </c>
      <c r="G138" s="229" t="s">
        <v>1318</v>
      </c>
      <c r="H138" s="230">
        <v>122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910</v>
      </c>
    </row>
    <row r="139" s="2" customFormat="1" ht="24.15" customHeight="1">
      <c r="A139" s="35"/>
      <c r="B139" s="36"/>
      <c r="C139" s="226" t="s">
        <v>73</v>
      </c>
      <c r="D139" s="226" t="s">
        <v>221</v>
      </c>
      <c r="E139" s="227" t="s">
        <v>1341</v>
      </c>
      <c r="F139" s="228" t="s">
        <v>1342</v>
      </c>
      <c r="G139" s="229" t="s">
        <v>1318</v>
      </c>
      <c r="H139" s="230">
        <v>178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917</v>
      </c>
    </row>
    <row r="140" s="2" customFormat="1" ht="24.15" customHeight="1">
      <c r="A140" s="35"/>
      <c r="B140" s="36"/>
      <c r="C140" s="226" t="s">
        <v>73</v>
      </c>
      <c r="D140" s="226" t="s">
        <v>221</v>
      </c>
      <c r="E140" s="227" t="s">
        <v>1343</v>
      </c>
      <c r="F140" s="228" t="s">
        <v>1344</v>
      </c>
      <c r="G140" s="229" t="s">
        <v>1029</v>
      </c>
      <c r="H140" s="230">
        <v>9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925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1345</v>
      </c>
      <c r="F141" s="228" t="s">
        <v>1346</v>
      </c>
      <c r="G141" s="229" t="s">
        <v>247</v>
      </c>
      <c r="H141" s="230">
        <v>160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249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1347</v>
      </c>
      <c r="F142" s="228" t="s">
        <v>1348</v>
      </c>
      <c r="G142" s="229" t="s">
        <v>247</v>
      </c>
      <c r="H142" s="230">
        <v>40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430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1349</v>
      </c>
      <c r="F143" s="228" t="s">
        <v>1350</v>
      </c>
      <c r="G143" s="229" t="s">
        <v>1</v>
      </c>
      <c r="H143" s="230">
        <v>800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939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1351</v>
      </c>
      <c r="F144" s="228" t="s">
        <v>1352</v>
      </c>
      <c r="G144" s="229" t="s">
        <v>1029</v>
      </c>
      <c r="H144" s="230">
        <v>800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947</v>
      </c>
    </row>
    <row r="145" s="2" customFormat="1" ht="24.15" customHeight="1">
      <c r="A145" s="35"/>
      <c r="B145" s="36"/>
      <c r="C145" s="226" t="s">
        <v>73</v>
      </c>
      <c r="D145" s="226" t="s">
        <v>221</v>
      </c>
      <c r="E145" s="227" t="s">
        <v>1353</v>
      </c>
      <c r="F145" s="228" t="s">
        <v>1354</v>
      </c>
      <c r="G145" s="229" t="s">
        <v>1029</v>
      </c>
      <c r="H145" s="230">
        <v>640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955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1355</v>
      </c>
      <c r="F146" s="228" t="s">
        <v>1356</v>
      </c>
      <c r="G146" s="229" t="s">
        <v>1029</v>
      </c>
      <c r="H146" s="230">
        <v>54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965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1357</v>
      </c>
      <c r="F147" s="228" t="s">
        <v>1358</v>
      </c>
      <c r="G147" s="229" t="s">
        <v>1029</v>
      </c>
      <c r="H147" s="230">
        <v>33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973</v>
      </c>
    </row>
    <row r="148" s="2" customFormat="1" ht="16.5" customHeight="1">
      <c r="A148" s="35"/>
      <c r="B148" s="36"/>
      <c r="C148" s="226" t="s">
        <v>73</v>
      </c>
      <c r="D148" s="226" t="s">
        <v>221</v>
      </c>
      <c r="E148" s="227" t="s">
        <v>1359</v>
      </c>
      <c r="F148" s="228" t="s">
        <v>1360</v>
      </c>
      <c r="G148" s="229" t="s">
        <v>1029</v>
      </c>
      <c r="H148" s="230">
        <v>18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260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1361</v>
      </c>
      <c r="F149" s="228" t="s">
        <v>1362</v>
      </c>
      <c r="G149" s="229" t="s">
        <v>1029</v>
      </c>
      <c r="H149" s="230">
        <v>105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264</v>
      </c>
    </row>
    <row r="150" s="2" customFormat="1" ht="16.5" customHeight="1">
      <c r="A150" s="35"/>
      <c r="B150" s="36"/>
      <c r="C150" s="226" t="s">
        <v>73</v>
      </c>
      <c r="D150" s="226" t="s">
        <v>221</v>
      </c>
      <c r="E150" s="227" t="s">
        <v>1363</v>
      </c>
      <c r="F150" s="228" t="s">
        <v>1364</v>
      </c>
      <c r="G150" s="229" t="s">
        <v>247</v>
      </c>
      <c r="H150" s="230">
        <v>1050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96</v>
      </c>
      <c r="AT150" s="238" t="s">
        <v>221</v>
      </c>
      <c r="AU150" s="238" t="s">
        <v>79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96</v>
      </c>
      <c r="BM150" s="238" t="s">
        <v>272</v>
      </c>
    </row>
    <row r="151" s="2" customFormat="1" ht="16.5" customHeight="1">
      <c r="A151" s="35"/>
      <c r="B151" s="36"/>
      <c r="C151" s="226" t="s">
        <v>73</v>
      </c>
      <c r="D151" s="226" t="s">
        <v>221</v>
      </c>
      <c r="E151" s="227" t="s">
        <v>1365</v>
      </c>
      <c r="F151" s="228" t="s">
        <v>1366</v>
      </c>
      <c r="G151" s="229" t="s">
        <v>1029</v>
      </c>
      <c r="H151" s="230">
        <v>24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1084</v>
      </c>
    </row>
    <row r="152" s="2" customFormat="1" ht="16.5" customHeight="1">
      <c r="A152" s="35"/>
      <c r="B152" s="36"/>
      <c r="C152" s="226" t="s">
        <v>73</v>
      </c>
      <c r="D152" s="226" t="s">
        <v>221</v>
      </c>
      <c r="E152" s="227" t="s">
        <v>1367</v>
      </c>
      <c r="F152" s="228" t="s">
        <v>1368</v>
      </c>
      <c r="G152" s="229" t="s">
        <v>1029</v>
      </c>
      <c r="H152" s="230">
        <v>24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1089</v>
      </c>
    </row>
    <row r="153" s="2" customFormat="1" ht="21.75" customHeight="1">
      <c r="A153" s="35"/>
      <c r="B153" s="36"/>
      <c r="C153" s="226" t="s">
        <v>73</v>
      </c>
      <c r="D153" s="226" t="s">
        <v>221</v>
      </c>
      <c r="E153" s="227" t="s">
        <v>1369</v>
      </c>
      <c r="F153" s="228" t="s">
        <v>1370</v>
      </c>
      <c r="G153" s="229" t="s">
        <v>1029</v>
      </c>
      <c r="H153" s="230">
        <v>240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1092</v>
      </c>
    </row>
    <row r="154" s="2" customFormat="1" ht="21.75" customHeight="1">
      <c r="A154" s="35"/>
      <c r="B154" s="36"/>
      <c r="C154" s="226" t="s">
        <v>73</v>
      </c>
      <c r="D154" s="226" t="s">
        <v>221</v>
      </c>
      <c r="E154" s="227" t="s">
        <v>1371</v>
      </c>
      <c r="F154" s="228" t="s">
        <v>1372</v>
      </c>
      <c r="G154" s="229" t="s">
        <v>1029</v>
      </c>
      <c r="H154" s="230">
        <v>15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79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1095</v>
      </c>
    </row>
    <row r="155" s="2" customFormat="1" ht="24.15" customHeight="1">
      <c r="A155" s="35"/>
      <c r="B155" s="36"/>
      <c r="C155" s="226" t="s">
        <v>73</v>
      </c>
      <c r="D155" s="226" t="s">
        <v>221</v>
      </c>
      <c r="E155" s="227" t="s">
        <v>1373</v>
      </c>
      <c r="F155" s="228" t="s">
        <v>1374</v>
      </c>
      <c r="G155" s="229" t="s">
        <v>247</v>
      </c>
      <c r="H155" s="230">
        <v>50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79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1098</v>
      </c>
    </row>
    <row r="156" s="2" customFormat="1" ht="21.75" customHeight="1">
      <c r="A156" s="35"/>
      <c r="B156" s="36"/>
      <c r="C156" s="226" t="s">
        <v>73</v>
      </c>
      <c r="D156" s="226" t="s">
        <v>221</v>
      </c>
      <c r="E156" s="227" t="s">
        <v>1375</v>
      </c>
      <c r="F156" s="228" t="s">
        <v>1376</v>
      </c>
      <c r="G156" s="229" t="s">
        <v>247</v>
      </c>
      <c r="H156" s="230">
        <v>500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79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1101</v>
      </c>
    </row>
    <row r="157" s="2" customFormat="1" ht="21.75" customHeight="1">
      <c r="A157" s="35"/>
      <c r="B157" s="36"/>
      <c r="C157" s="226" t="s">
        <v>73</v>
      </c>
      <c r="D157" s="226" t="s">
        <v>221</v>
      </c>
      <c r="E157" s="227" t="s">
        <v>1377</v>
      </c>
      <c r="F157" s="228" t="s">
        <v>1378</v>
      </c>
      <c r="G157" s="229" t="s">
        <v>247</v>
      </c>
      <c r="H157" s="230">
        <v>150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79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1104</v>
      </c>
    </row>
    <row r="158" s="2" customFormat="1" ht="24.15" customHeight="1">
      <c r="A158" s="35"/>
      <c r="B158" s="36"/>
      <c r="C158" s="226" t="s">
        <v>73</v>
      </c>
      <c r="D158" s="226" t="s">
        <v>221</v>
      </c>
      <c r="E158" s="227" t="s">
        <v>1379</v>
      </c>
      <c r="F158" s="228" t="s">
        <v>1380</v>
      </c>
      <c r="G158" s="229" t="s">
        <v>247</v>
      </c>
      <c r="H158" s="230">
        <v>500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79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821</v>
      </c>
    </row>
    <row r="159" s="2" customFormat="1" ht="24.15" customHeight="1">
      <c r="A159" s="35"/>
      <c r="B159" s="36"/>
      <c r="C159" s="226" t="s">
        <v>73</v>
      </c>
      <c r="D159" s="226" t="s">
        <v>221</v>
      </c>
      <c r="E159" s="227" t="s">
        <v>1381</v>
      </c>
      <c r="F159" s="228" t="s">
        <v>1382</v>
      </c>
      <c r="G159" s="229" t="s">
        <v>247</v>
      </c>
      <c r="H159" s="230">
        <v>150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79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1111</v>
      </c>
    </row>
    <row r="160" s="2" customFormat="1" ht="16.5" customHeight="1">
      <c r="A160" s="35"/>
      <c r="B160" s="36"/>
      <c r="C160" s="226" t="s">
        <v>73</v>
      </c>
      <c r="D160" s="226" t="s">
        <v>221</v>
      </c>
      <c r="E160" s="227" t="s">
        <v>1383</v>
      </c>
      <c r="F160" s="228" t="s">
        <v>1384</v>
      </c>
      <c r="G160" s="229" t="s">
        <v>836</v>
      </c>
      <c r="H160" s="230">
        <v>16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79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1114</v>
      </c>
    </row>
    <row r="161" s="2" customFormat="1" ht="16.5" customHeight="1">
      <c r="A161" s="35"/>
      <c r="B161" s="36"/>
      <c r="C161" s="226" t="s">
        <v>73</v>
      </c>
      <c r="D161" s="226" t="s">
        <v>221</v>
      </c>
      <c r="E161" s="227" t="s">
        <v>1385</v>
      </c>
      <c r="F161" s="228" t="s">
        <v>1386</v>
      </c>
      <c r="G161" s="229" t="s">
        <v>836</v>
      </c>
      <c r="H161" s="230">
        <v>12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96</v>
      </c>
      <c r="AT161" s="238" t="s">
        <v>221</v>
      </c>
      <c r="AU161" s="238" t="s">
        <v>79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96</v>
      </c>
      <c r="BM161" s="238" t="s">
        <v>1117</v>
      </c>
    </row>
    <row r="162" s="2" customFormat="1" ht="16.5" customHeight="1">
      <c r="A162" s="35"/>
      <c r="B162" s="36"/>
      <c r="C162" s="226" t="s">
        <v>73</v>
      </c>
      <c r="D162" s="226" t="s">
        <v>221</v>
      </c>
      <c r="E162" s="227" t="s">
        <v>1387</v>
      </c>
      <c r="F162" s="228" t="s">
        <v>1135</v>
      </c>
      <c r="G162" s="229" t="s">
        <v>836</v>
      </c>
      <c r="H162" s="230">
        <v>12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96</v>
      </c>
      <c r="AT162" s="238" t="s">
        <v>221</v>
      </c>
      <c r="AU162" s="238" t="s">
        <v>79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284</v>
      </c>
    </row>
    <row r="163" s="2" customFormat="1" ht="16.5" customHeight="1">
      <c r="A163" s="35"/>
      <c r="B163" s="36"/>
      <c r="C163" s="226" t="s">
        <v>73</v>
      </c>
      <c r="D163" s="226" t="s">
        <v>221</v>
      </c>
      <c r="E163" s="227" t="s">
        <v>1388</v>
      </c>
      <c r="F163" s="228" t="s">
        <v>1389</v>
      </c>
      <c r="G163" s="229" t="s">
        <v>238</v>
      </c>
      <c r="H163" s="230">
        <v>2.7999999999999998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79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1124</v>
      </c>
    </row>
    <row r="164" s="2" customFormat="1" ht="16.5" customHeight="1">
      <c r="A164" s="35"/>
      <c r="B164" s="36"/>
      <c r="C164" s="226" t="s">
        <v>73</v>
      </c>
      <c r="D164" s="226" t="s">
        <v>221</v>
      </c>
      <c r="E164" s="227" t="s">
        <v>1390</v>
      </c>
      <c r="F164" s="228" t="s">
        <v>1391</v>
      </c>
      <c r="G164" s="229" t="s">
        <v>836</v>
      </c>
      <c r="H164" s="230">
        <v>60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79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1127</v>
      </c>
    </row>
    <row r="165" s="2" customFormat="1" ht="16.5" customHeight="1">
      <c r="A165" s="35"/>
      <c r="B165" s="36"/>
      <c r="C165" s="226" t="s">
        <v>73</v>
      </c>
      <c r="D165" s="226" t="s">
        <v>221</v>
      </c>
      <c r="E165" s="227" t="s">
        <v>1392</v>
      </c>
      <c r="F165" s="228" t="s">
        <v>1393</v>
      </c>
      <c r="G165" s="229" t="s">
        <v>233</v>
      </c>
      <c r="H165" s="230">
        <v>5.4000000000000004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79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1130</v>
      </c>
    </row>
    <row r="166" s="2" customFormat="1" ht="16.5" customHeight="1">
      <c r="A166" s="35"/>
      <c r="B166" s="36"/>
      <c r="C166" s="226" t="s">
        <v>73</v>
      </c>
      <c r="D166" s="226" t="s">
        <v>221</v>
      </c>
      <c r="E166" s="227" t="s">
        <v>1394</v>
      </c>
      <c r="F166" s="228" t="s">
        <v>1395</v>
      </c>
      <c r="G166" s="229" t="s">
        <v>233</v>
      </c>
      <c r="H166" s="230">
        <v>5.4000000000000004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79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1133</v>
      </c>
    </row>
    <row r="167" s="2" customFormat="1" ht="16.5" customHeight="1">
      <c r="A167" s="35"/>
      <c r="B167" s="36"/>
      <c r="C167" s="226" t="s">
        <v>73</v>
      </c>
      <c r="D167" s="226" t="s">
        <v>221</v>
      </c>
      <c r="E167" s="227" t="s">
        <v>1396</v>
      </c>
      <c r="F167" s="228" t="s">
        <v>1397</v>
      </c>
      <c r="G167" s="229" t="s">
        <v>233</v>
      </c>
      <c r="H167" s="230">
        <v>5.4000000000000004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79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293</v>
      </c>
    </row>
    <row r="168" s="2" customFormat="1" ht="16.5" customHeight="1">
      <c r="A168" s="35"/>
      <c r="B168" s="36"/>
      <c r="C168" s="226" t="s">
        <v>73</v>
      </c>
      <c r="D168" s="226" t="s">
        <v>221</v>
      </c>
      <c r="E168" s="227" t="s">
        <v>1398</v>
      </c>
      <c r="F168" s="228" t="s">
        <v>1399</v>
      </c>
      <c r="G168" s="229" t="s">
        <v>233</v>
      </c>
      <c r="H168" s="230">
        <v>5.4000000000000004</v>
      </c>
      <c r="I168" s="231"/>
      <c r="J168" s="232">
        <f>ROUND(I168*H168,2)</f>
        <v>0</v>
      </c>
      <c r="K168" s="233"/>
      <c r="L168" s="41"/>
      <c r="M168" s="252" t="s">
        <v>1</v>
      </c>
      <c r="N168" s="253" t="s">
        <v>38</v>
      </c>
      <c r="O168" s="254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96</v>
      </c>
      <c r="AT168" s="238" t="s">
        <v>221</v>
      </c>
      <c r="AU168" s="238" t="s">
        <v>79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96</v>
      </c>
      <c r="BM168" s="238" t="s">
        <v>1138</v>
      </c>
    </row>
    <row r="169" s="2" customFormat="1" ht="6.96" customHeight="1">
      <c r="A169" s="35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sheet="1" autoFilter="0" formatColumns="0" formatRows="0" objects="1" scenarios="1" spinCount="100000" saltValue="sdDpwL9hx9rQe47lFyc0sOUIZKD3KnKG2aEE6vzmtT/ScM8cKTJ4WwLVBw8P2nwwMxnRkbpRXT6YZr0G07krBQ==" hashValue="/T9xJMLufGab7K1aT3jtCl9ZQewI80T6ugahfNfy+s/q2ZI39R921v+jEpFriYIrGOLAYm7rdlaPqvO5iF93DA==" algorithmName="SHA-512" password="CC35"/>
  <autoFilter ref="C124:K16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123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1400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ROUND(J127,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ROUND((SUM(BE127:BE145)),  2)</f>
        <v>0</v>
      </c>
      <c r="G37" s="35"/>
      <c r="H37" s="35"/>
      <c r="I37" s="162">
        <v>0.20999999999999999</v>
      </c>
      <c r="J37" s="161">
        <f>ROUND(((SUM(BE127:BE145))*I37),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ROUND((SUM(BF127:BF145)),  2)</f>
        <v>0</v>
      </c>
      <c r="G38" s="35"/>
      <c r="H38" s="35"/>
      <c r="I38" s="162">
        <v>0.14999999999999999</v>
      </c>
      <c r="J38" s="161">
        <f>ROUND(((SUM(BF127:BF145))*I38),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ROUND((SUM(BG127:BG145)),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ROUND((SUM(BH127:BH145)),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ROUND((SUM(BI127:BI145)),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10 - Kamerový monitorovací systém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J127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1401</v>
      </c>
      <c r="E101" s="190"/>
      <c r="F101" s="190"/>
      <c r="G101" s="190"/>
      <c r="H101" s="190"/>
      <c r="I101" s="190"/>
      <c r="J101" s="191">
        <f>J128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1402</v>
      </c>
      <c r="E102" s="190"/>
      <c r="F102" s="190"/>
      <c r="G102" s="190"/>
      <c r="H102" s="190"/>
      <c r="I102" s="190"/>
      <c r="J102" s="191">
        <f>J138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1148</v>
      </c>
      <c r="E103" s="190"/>
      <c r="F103" s="190"/>
      <c r="G103" s="190"/>
      <c r="H103" s="190"/>
      <c r="I103" s="190"/>
      <c r="J103" s="191">
        <f>J141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IROP - Stavební úpravy a přístavba objektu učeben v ZŠ Loučka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164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81" t="s">
        <v>165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166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182" t="s">
        <v>167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823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E13</f>
        <v>10 - Kamerový monitorovací systém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F16</f>
        <v xml:space="preserve"> </v>
      </c>
      <c r="G121" s="37"/>
      <c r="H121" s="37"/>
      <c r="I121" s="29" t="s">
        <v>22</v>
      </c>
      <c r="J121" s="76" t="str">
        <f>IF(J16="","",J16)</f>
        <v>3. 6. 2021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E19</f>
        <v xml:space="preserve"> </v>
      </c>
      <c r="G123" s="37"/>
      <c r="H123" s="37"/>
      <c r="I123" s="29" t="s">
        <v>29</v>
      </c>
      <c r="J123" s="33" t="str">
        <f>E25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31</v>
      </c>
      <c r="J124" s="33" t="str">
        <f>E28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204</v>
      </c>
      <c r="D126" s="201" t="s">
        <v>58</v>
      </c>
      <c r="E126" s="201" t="s">
        <v>54</v>
      </c>
      <c r="F126" s="201" t="s">
        <v>55</v>
      </c>
      <c r="G126" s="201" t="s">
        <v>205</v>
      </c>
      <c r="H126" s="201" t="s">
        <v>206</v>
      </c>
      <c r="I126" s="201" t="s">
        <v>207</v>
      </c>
      <c r="J126" s="202" t="s">
        <v>176</v>
      </c>
      <c r="K126" s="203" t="s">
        <v>208</v>
      </c>
      <c r="L126" s="204"/>
      <c r="M126" s="97" t="s">
        <v>1</v>
      </c>
      <c r="N126" s="98" t="s">
        <v>37</v>
      </c>
      <c r="O126" s="98" t="s">
        <v>209</v>
      </c>
      <c r="P126" s="98" t="s">
        <v>210</v>
      </c>
      <c r="Q126" s="98" t="s">
        <v>211</v>
      </c>
      <c r="R126" s="98" t="s">
        <v>212</v>
      </c>
      <c r="S126" s="98" t="s">
        <v>213</v>
      </c>
      <c r="T126" s="99" t="s">
        <v>214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04" t="s">
        <v>215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0"/>
      <c r="N127" s="206"/>
      <c r="O127" s="101"/>
      <c r="P127" s="207">
        <f>P128+P138+P141</f>
        <v>0</v>
      </c>
      <c r="Q127" s="101"/>
      <c r="R127" s="207">
        <f>R128+R138+R141</f>
        <v>0</v>
      </c>
      <c r="S127" s="101"/>
      <c r="T127" s="208">
        <f>T128+T138+T141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178</v>
      </c>
      <c r="BK127" s="209">
        <f>BK128+BK138+BK141</f>
        <v>0</v>
      </c>
    </row>
    <row r="128" s="12" customFormat="1" ht="25.92" customHeight="1">
      <c r="A128" s="12"/>
      <c r="B128" s="210"/>
      <c r="C128" s="211"/>
      <c r="D128" s="212" t="s">
        <v>72</v>
      </c>
      <c r="E128" s="213" t="s">
        <v>1025</v>
      </c>
      <c r="F128" s="213" t="s">
        <v>1403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SUM(P129:P137)</f>
        <v>0</v>
      </c>
      <c r="Q128" s="218"/>
      <c r="R128" s="219">
        <f>SUM(R129:R137)</f>
        <v>0</v>
      </c>
      <c r="S128" s="218"/>
      <c r="T128" s="220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73</v>
      </c>
      <c r="AY128" s="221" t="s">
        <v>218</v>
      </c>
      <c r="BK128" s="223">
        <f>SUM(BK129:BK137)</f>
        <v>0</v>
      </c>
    </row>
    <row r="129" s="2" customFormat="1" ht="24.15" customHeight="1">
      <c r="A129" s="35"/>
      <c r="B129" s="36"/>
      <c r="C129" s="226" t="s">
        <v>73</v>
      </c>
      <c r="D129" s="226" t="s">
        <v>221</v>
      </c>
      <c r="E129" s="227" t="s">
        <v>1404</v>
      </c>
      <c r="F129" s="228" t="s">
        <v>1405</v>
      </c>
      <c r="G129" s="229" t="s">
        <v>1029</v>
      </c>
      <c r="H129" s="230">
        <v>10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81</v>
      </c>
    </row>
    <row r="130" s="2" customFormat="1" ht="24.15" customHeight="1">
      <c r="A130" s="35"/>
      <c r="B130" s="36"/>
      <c r="C130" s="226" t="s">
        <v>73</v>
      </c>
      <c r="D130" s="226" t="s">
        <v>221</v>
      </c>
      <c r="E130" s="227" t="s">
        <v>1406</v>
      </c>
      <c r="F130" s="228" t="s">
        <v>1407</v>
      </c>
      <c r="G130" s="229" t="s">
        <v>1029</v>
      </c>
      <c r="H130" s="230">
        <v>6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96</v>
      </c>
    </row>
    <row r="131" s="2" customFormat="1" ht="44.25" customHeight="1">
      <c r="A131" s="35"/>
      <c r="B131" s="36"/>
      <c r="C131" s="226" t="s">
        <v>73</v>
      </c>
      <c r="D131" s="226" t="s">
        <v>221</v>
      </c>
      <c r="E131" s="227" t="s">
        <v>1408</v>
      </c>
      <c r="F131" s="228" t="s">
        <v>1409</v>
      </c>
      <c r="G131" s="229" t="s">
        <v>1029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258</v>
      </c>
    </row>
    <row r="132" s="2" customFormat="1" ht="16.5" customHeight="1">
      <c r="A132" s="35"/>
      <c r="B132" s="36"/>
      <c r="C132" s="226" t="s">
        <v>73</v>
      </c>
      <c r="D132" s="226" t="s">
        <v>221</v>
      </c>
      <c r="E132" s="227" t="s">
        <v>1410</v>
      </c>
      <c r="F132" s="228" t="s">
        <v>1411</v>
      </c>
      <c r="G132" s="229" t="s">
        <v>1029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309</v>
      </c>
    </row>
    <row r="133" s="2" customFormat="1" ht="24.15" customHeight="1">
      <c r="A133" s="35"/>
      <c r="B133" s="36"/>
      <c r="C133" s="226" t="s">
        <v>73</v>
      </c>
      <c r="D133" s="226" t="s">
        <v>221</v>
      </c>
      <c r="E133" s="227" t="s">
        <v>1412</v>
      </c>
      <c r="F133" s="228" t="s">
        <v>1413</v>
      </c>
      <c r="G133" s="229" t="s">
        <v>1029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121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1414</v>
      </c>
      <c r="F134" s="228" t="s">
        <v>1415</v>
      </c>
      <c r="G134" s="229" t="s">
        <v>1029</v>
      </c>
      <c r="H134" s="230">
        <v>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127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1416</v>
      </c>
      <c r="F135" s="228" t="s">
        <v>1417</v>
      </c>
      <c r="G135" s="229" t="s">
        <v>1029</v>
      </c>
      <c r="H135" s="230">
        <v>3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869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1418</v>
      </c>
      <c r="F136" s="228" t="s">
        <v>1419</v>
      </c>
      <c r="G136" s="229" t="s">
        <v>1029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425</v>
      </c>
    </row>
    <row r="137" s="2" customFormat="1" ht="24.15" customHeight="1">
      <c r="A137" s="35"/>
      <c r="B137" s="36"/>
      <c r="C137" s="226" t="s">
        <v>73</v>
      </c>
      <c r="D137" s="226" t="s">
        <v>221</v>
      </c>
      <c r="E137" s="227" t="s">
        <v>1420</v>
      </c>
      <c r="F137" s="228" t="s">
        <v>1421</v>
      </c>
      <c r="G137" s="229" t="s">
        <v>1029</v>
      </c>
      <c r="H137" s="230">
        <v>30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883</v>
      </c>
    </row>
    <row r="138" s="12" customFormat="1" ht="25.92" customHeight="1">
      <c r="A138" s="12"/>
      <c r="B138" s="210"/>
      <c r="C138" s="211"/>
      <c r="D138" s="212" t="s">
        <v>72</v>
      </c>
      <c r="E138" s="213" t="s">
        <v>1044</v>
      </c>
      <c r="F138" s="213" t="s">
        <v>1106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SUM(P139:P140)</f>
        <v>0</v>
      </c>
      <c r="Q138" s="218"/>
      <c r="R138" s="219">
        <f>SUM(R139:R140)</f>
        <v>0</v>
      </c>
      <c r="S138" s="218"/>
      <c r="T138" s="22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79</v>
      </c>
      <c r="AT138" s="222" t="s">
        <v>72</v>
      </c>
      <c r="AU138" s="222" t="s">
        <v>73</v>
      </c>
      <c r="AY138" s="221" t="s">
        <v>218</v>
      </c>
      <c r="BK138" s="223">
        <f>SUM(BK139:BK140)</f>
        <v>0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1422</v>
      </c>
      <c r="F139" s="228" t="s">
        <v>1423</v>
      </c>
      <c r="G139" s="229" t="s">
        <v>247</v>
      </c>
      <c r="H139" s="230">
        <v>610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891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1424</v>
      </c>
      <c r="F140" s="228" t="s">
        <v>1425</v>
      </c>
      <c r="G140" s="229" t="s">
        <v>247</v>
      </c>
      <c r="H140" s="230">
        <v>160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900</v>
      </c>
    </row>
    <row r="141" s="12" customFormat="1" ht="25.92" customHeight="1">
      <c r="A141" s="12"/>
      <c r="B141" s="210"/>
      <c r="C141" s="211"/>
      <c r="D141" s="212" t="s">
        <v>72</v>
      </c>
      <c r="E141" s="213" t="s">
        <v>1062</v>
      </c>
      <c r="F141" s="213" t="s">
        <v>1187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SUM(P142:P145)</f>
        <v>0</v>
      </c>
      <c r="Q141" s="218"/>
      <c r="R141" s="219">
        <f>SUM(R142:R145)</f>
        <v>0</v>
      </c>
      <c r="S141" s="218"/>
      <c r="T141" s="220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79</v>
      </c>
      <c r="AT141" s="222" t="s">
        <v>72</v>
      </c>
      <c r="AU141" s="222" t="s">
        <v>73</v>
      </c>
      <c r="AY141" s="221" t="s">
        <v>218</v>
      </c>
      <c r="BK141" s="223">
        <f>SUM(BK142:BK145)</f>
        <v>0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1426</v>
      </c>
      <c r="F142" s="228" t="s">
        <v>1135</v>
      </c>
      <c r="G142" s="229" t="s">
        <v>836</v>
      </c>
      <c r="H142" s="230">
        <v>8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910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1427</v>
      </c>
      <c r="F143" s="228" t="s">
        <v>1137</v>
      </c>
      <c r="G143" s="229" t="s">
        <v>836</v>
      </c>
      <c r="H143" s="230">
        <v>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917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1428</v>
      </c>
      <c r="F144" s="228" t="s">
        <v>1140</v>
      </c>
      <c r="G144" s="229" t="s">
        <v>836</v>
      </c>
      <c r="H144" s="230">
        <v>16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925</v>
      </c>
    </row>
    <row r="145" s="2" customFormat="1" ht="21.75" customHeight="1">
      <c r="A145" s="35"/>
      <c r="B145" s="36"/>
      <c r="C145" s="226" t="s">
        <v>73</v>
      </c>
      <c r="D145" s="226" t="s">
        <v>221</v>
      </c>
      <c r="E145" s="227" t="s">
        <v>1249</v>
      </c>
      <c r="F145" s="228" t="s">
        <v>1192</v>
      </c>
      <c r="G145" s="229" t="s">
        <v>836</v>
      </c>
      <c r="H145" s="230">
        <v>12</v>
      </c>
      <c r="I145" s="231"/>
      <c r="J145" s="232">
        <f>ROUND(I145*H145,2)</f>
        <v>0</v>
      </c>
      <c r="K145" s="233"/>
      <c r="L145" s="41"/>
      <c r="M145" s="252" t="s">
        <v>1</v>
      </c>
      <c r="N145" s="253" t="s">
        <v>38</v>
      </c>
      <c r="O145" s="254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249</v>
      </c>
    </row>
    <row r="146" s="2" customFormat="1" ht="6.96" customHeight="1">
      <c r="A146" s="35"/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41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sheet="1" autoFilter="0" formatColumns="0" formatRows="0" objects="1" scenarios="1" spinCount="100000" saltValue="OqLxZeq27vDP0eNVLZZMI1dk5pdYowwSYkA/4AvBx8amJkBXnU8hgoBvounfJe5sZ7IQT8c4b37YgMb2c6tgXw==" hashValue="64XCzB4f3pMGxUhMX/SUKxTgdNid2ulzJ2UATbLYQTDwLvbmEx3lAN6PlkfHm9JoivRlhZfRYIgLxKeNfEIFAA==" algorithmName="SHA-512" password="CC35"/>
  <autoFilter ref="C126:K14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1429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ROUND(J127,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ROUND((SUM(BE127:BE153)),  2)</f>
        <v>0</v>
      </c>
      <c r="G37" s="35"/>
      <c r="H37" s="35"/>
      <c r="I37" s="162">
        <v>0.20999999999999999</v>
      </c>
      <c r="J37" s="161">
        <f>ROUND(((SUM(BE127:BE153))*I37),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ROUND((SUM(BF127:BF153)),  2)</f>
        <v>0</v>
      </c>
      <c r="G38" s="35"/>
      <c r="H38" s="35"/>
      <c r="I38" s="162">
        <v>0.14999999999999999</v>
      </c>
      <c r="J38" s="161">
        <f>ROUND(((SUM(BF127:BF153))*I38),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ROUND((SUM(BG127:BG153)),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ROUND((SUM(BH127:BH153)),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ROUND((SUM(BI127:BI153)),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11 - Elektronická kontrola vstupu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J127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1430</v>
      </c>
      <c r="E101" s="190"/>
      <c r="F101" s="190"/>
      <c r="G101" s="190"/>
      <c r="H101" s="190"/>
      <c r="I101" s="190"/>
      <c r="J101" s="191">
        <f>J128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1402</v>
      </c>
      <c r="E102" s="190"/>
      <c r="F102" s="190"/>
      <c r="G102" s="190"/>
      <c r="H102" s="190"/>
      <c r="I102" s="190"/>
      <c r="J102" s="191">
        <f>J143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1253</v>
      </c>
      <c r="E103" s="190"/>
      <c r="F103" s="190"/>
      <c r="G103" s="190"/>
      <c r="H103" s="190"/>
      <c r="I103" s="190"/>
      <c r="J103" s="191">
        <f>J150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IROP - Stavební úpravy a přístavba objektu učeben v ZŠ Loučka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164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81" t="s">
        <v>165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166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182" t="s">
        <v>167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823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E13</f>
        <v>11 - Elektronická kontrola vstupu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F16</f>
        <v xml:space="preserve"> </v>
      </c>
      <c r="G121" s="37"/>
      <c r="H121" s="37"/>
      <c r="I121" s="29" t="s">
        <v>22</v>
      </c>
      <c r="J121" s="76" t="str">
        <f>IF(J16="","",J16)</f>
        <v>3. 6. 2021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E19</f>
        <v xml:space="preserve"> </v>
      </c>
      <c r="G123" s="37"/>
      <c r="H123" s="37"/>
      <c r="I123" s="29" t="s">
        <v>29</v>
      </c>
      <c r="J123" s="33" t="str">
        <f>E25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31</v>
      </c>
      <c r="J124" s="33" t="str">
        <f>E28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204</v>
      </c>
      <c r="D126" s="201" t="s">
        <v>58</v>
      </c>
      <c r="E126" s="201" t="s">
        <v>54</v>
      </c>
      <c r="F126" s="201" t="s">
        <v>55</v>
      </c>
      <c r="G126" s="201" t="s">
        <v>205</v>
      </c>
      <c r="H126" s="201" t="s">
        <v>206</v>
      </c>
      <c r="I126" s="201" t="s">
        <v>207</v>
      </c>
      <c r="J126" s="202" t="s">
        <v>176</v>
      </c>
      <c r="K126" s="203" t="s">
        <v>208</v>
      </c>
      <c r="L126" s="204"/>
      <c r="M126" s="97" t="s">
        <v>1</v>
      </c>
      <c r="N126" s="98" t="s">
        <v>37</v>
      </c>
      <c r="O126" s="98" t="s">
        <v>209</v>
      </c>
      <c r="P126" s="98" t="s">
        <v>210</v>
      </c>
      <c r="Q126" s="98" t="s">
        <v>211</v>
      </c>
      <c r="R126" s="98" t="s">
        <v>212</v>
      </c>
      <c r="S126" s="98" t="s">
        <v>213</v>
      </c>
      <c r="T126" s="99" t="s">
        <v>214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04" t="s">
        <v>215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0"/>
      <c r="N127" s="206"/>
      <c r="O127" s="101"/>
      <c r="P127" s="207">
        <f>P128+P143+P150</f>
        <v>0</v>
      </c>
      <c r="Q127" s="101"/>
      <c r="R127" s="207">
        <f>R128+R143+R150</f>
        <v>0</v>
      </c>
      <c r="S127" s="101"/>
      <c r="T127" s="208">
        <f>T128+T143+T150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178</v>
      </c>
      <c r="BK127" s="209">
        <f>BK128+BK143+BK150</f>
        <v>0</v>
      </c>
    </row>
    <row r="128" s="12" customFormat="1" ht="25.92" customHeight="1">
      <c r="A128" s="12"/>
      <c r="B128" s="210"/>
      <c r="C128" s="211"/>
      <c r="D128" s="212" t="s">
        <v>72</v>
      </c>
      <c r="E128" s="213" t="s">
        <v>1025</v>
      </c>
      <c r="F128" s="213" t="s">
        <v>1431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SUM(P129:P142)</f>
        <v>0</v>
      </c>
      <c r="Q128" s="218"/>
      <c r="R128" s="219">
        <f>SUM(R129:R142)</f>
        <v>0</v>
      </c>
      <c r="S128" s="218"/>
      <c r="T128" s="220">
        <f>SUM(T129:T142)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73</v>
      </c>
      <c r="AY128" s="221" t="s">
        <v>218</v>
      </c>
      <c r="BK128" s="223">
        <f>SUM(BK129:BK142)</f>
        <v>0</v>
      </c>
    </row>
    <row r="129" s="2" customFormat="1" ht="16.5" customHeight="1">
      <c r="A129" s="35"/>
      <c r="B129" s="36"/>
      <c r="C129" s="226" t="s">
        <v>73</v>
      </c>
      <c r="D129" s="226" t="s">
        <v>221</v>
      </c>
      <c r="E129" s="227" t="s">
        <v>1432</v>
      </c>
      <c r="F129" s="228" t="s">
        <v>1433</v>
      </c>
      <c r="G129" s="229" t="s">
        <v>1029</v>
      </c>
      <c r="H129" s="230">
        <v>7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81</v>
      </c>
    </row>
    <row r="130" s="2" customFormat="1" ht="16.5" customHeight="1">
      <c r="A130" s="35"/>
      <c r="B130" s="36"/>
      <c r="C130" s="226" t="s">
        <v>73</v>
      </c>
      <c r="D130" s="226" t="s">
        <v>221</v>
      </c>
      <c r="E130" s="227" t="s">
        <v>1434</v>
      </c>
      <c r="F130" s="228" t="s">
        <v>1435</v>
      </c>
      <c r="G130" s="229" t="s">
        <v>1029</v>
      </c>
      <c r="H130" s="230">
        <v>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96</v>
      </c>
    </row>
    <row r="131" s="2" customFormat="1" ht="16.5" customHeight="1">
      <c r="A131" s="35"/>
      <c r="B131" s="36"/>
      <c r="C131" s="226" t="s">
        <v>73</v>
      </c>
      <c r="D131" s="226" t="s">
        <v>221</v>
      </c>
      <c r="E131" s="227" t="s">
        <v>1436</v>
      </c>
      <c r="F131" s="228" t="s">
        <v>1437</v>
      </c>
      <c r="G131" s="229" t="s">
        <v>1029</v>
      </c>
      <c r="H131" s="230">
        <v>3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258</v>
      </c>
    </row>
    <row r="132" s="2" customFormat="1" ht="24.15" customHeight="1">
      <c r="A132" s="35"/>
      <c r="B132" s="36"/>
      <c r="C132" s="226" t="s">
        <v>73</v>
      </c>
      <c r="D132" s="226" t="s">
        <v>221</v>
      </c>
      <c r="E132" s="227" t="s">
        <v>1438</v>
      </c>
      <c r="F132" s="228" t="s">
        <v>1439</v>
      </c>
      <c r="G132" s="229" t="s">
        <v>1029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309</v>
      </c>
    </row>
    <row r="133" s="2" customFormat="1" ht="16.5" customHeight="1">
      <c r="A133" s="35"/>
      <c r="B133" s="36"/>
      <c r="C133" s="226" t="s">
        <v>73</v>
      </c>
      <c r="D133" s="226" t="s">
        <v>221</v>
      </c>
      <c r="E133" s="227" t="s">
        <v>1440</v>
      </c>
      <c r="F133" s="228" t="s">
        <v>1441</v>
      </c>
      <c r="G133" s="229" t="s">
        <v>1029</v>
      </c>
      <c r="H133" s="230">
        <v>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121</v>
      </c>
    </row>
    <row r="134" s="2" customFormat="1" ht="24.15" customHeight="1">
      <c r="A134" s="35"/>
      <c r="B134" s="36"/>
      <c r="C134" s="226" t="s">
        <v>73</v>
      </c>
      <c r="D134" s="226" t="s">
        <v>221</v>
      </c>
      <c r="E134" s="227" t="s">
        <v>1442</v>
      </c>
      <c r="F134" s="228" t="s">
        <v>1443</v>
      </c>
      <c r="G134" s="229" t="s">
        <v>1029</v>
      </c>
      <c r="H134" s="230">
        <v>350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127</v>
      </c>
    </row>
    <row r="135" s="2" customFormat="1" ht="24.15" customHeight="1">
      <c r="A135" s="35"/>
      <c r="B135" s="36"/>
      <c r="C135" s="226" t="s">
        <v>73</v>
      </c>
      <c r="D135" s="226" t="s">
        <v>221</v>
      </c>
      <c r="E135" s="227" t="s">
        <v>1444</v>
      </c>
      <c r="F135" s="228" t="s">
        <v>1445</v>
      </c>
      <c r="G135" s="229" t="s">
        <v>1029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869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1446</v>
      </c>
      <c r="F136" s="228" t="s">
        <v>1447</v>
      </c>
      <c r="G136" s="229" t="s">
        <v>836</v>
      </c>
      <c r="H136" s="230">
        <v>12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425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1175</v>
      </c>
      <c r="F137" s="228" t="s">
        <v>1176</v>
      </c>
      <c r="G137" s="229" t="s">
        <v>1029</v>
      </c>
      <c r="H137" s="230">
        <v>4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883</v>
      </c>
    </row>
    <row r="138" s="2" customFormat="1" ht="24.15" customHeight="1">
      <c r="A138" s="35"/>
      <c r="B138" s="36"/>
      <c r="C138" s="226" t="s">
        <v>73</v>
      </c>
      <c r="D138" s="226" t="s">
        <v>221</v>
      </c>
      <c r="E138" s="227" t="s">
        <v>1177</v>
      </c>
      <c r="F138" s="228" t="s">
        <v>1178</v>
      </c>
      <c r="G138" s="229" t="s">
        <v>1029</v>
      </c>
      <c r="H138" s="230">
        <v>4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891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1179</v>
      </c>
      <c r="F139" s="228" t="s">
        <v>1180</v>
      </c>
      <c r="G139" s="229" t="s">
        <v>1029</v>
      </c>
      <c r="H139" s="230">
        <v>4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900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1181</v>
      </c>
      <c r="F140" s="228" t="s">
        <v>1182</v>
      </c>
      <c r="G140" s="229" t="s">
        <v>1029</v>
      </c>
      <c r="H140" s="230">
        <v>4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910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1183</v>
      </c>
      <c r="F141" s="228" t="s">
        <v>1184</v>
      </c>
      <c r="G141" s="229" t="s">
        <v>1029</v>
      </c>
      <c r="H141" s="230">
        <v>4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917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1185</v>
      </c>
      <c r="F142" s="228" t="s">
        <v>1186</v>
      </c>
      <c r="G142" s="229" t="s">
        <v>1029</v>
      </c>
      <c r="H142" s="230">
        <v>4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925</v>
      </c>
    </row>
    <row r="143" s="12" customFormat="1" ht="25.92" customHeight="1">
      <c r="A143" s="12"/>
      <c r="B143" s="210"/>
      <c r="C143" s="211"/>
      <c r="D143" s="212" t="s">
        <v>72</v>
      </c>
      <c r="E143" s="213" t="s">
        <v>1044</v>
      </c>
      <c r="F143" s="213" t="s">
        <v>1106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SUM(P144:P149)</f>
        <v>0</v>
      </c>
      <c r="Q143" s="218"/>
      <c r="R143" s="219">
        <f>SUM(R144:R149)</f>
        <v>0</v>
      </c>
      <c r="S143" s="218"/>
      <c r="T143" s="22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72</v>
      </c>
      <c r="AU143" s="222" t="s">
        <v>73</v>
      </c>
      <c r="AY143" s="221" t="s">
        <v>218</v>
      </c>
      <c r="BK143" s="223">
        <f>SUM(BK144:BK149)</f>
        <v>0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1448</v>
      </c>
      <c r="F144" s="228" t="s">
        <v>1449</v>
      </c>
      <c r="G144" s="229" t="s">
        <v>247</v>
      </c>
      <c r="H144" s="230">
        <v>580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249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1450</v>
      </c>
      <c r="F145" s="228" t="s">
        <v>1451</v>
      </c>
      <c r="G145" s="229" t="s">
        <v>247</v>
      </c>
      <c r="H145" s="230">
        <v>160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430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1452</v>
      </c>
      <c r="F146" s="228" t="s">
        <v>1453</v>
      </c>
      <c r="G146" s="229" t="s">
        <v>247</v>
      </c>
      <c r="H146" s="230">
        <v>160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939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1454</v>
      </c>
      <c r="F147" s="228" t="s">
        <v>1455</v>
      </c>
      <c r="G147" s="229" t="s">
        <v>247</v>
      </c>
      <c r="H147" s="230">
        <v>70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947</v>
      </c>
    </row>
    <row r="148" s="2" customFormat="1" ht="24.15" customHeight="1">
      <c r="A148" s="35"/>
      <c r="B148" s="36"/>
      <c r="C148" s="226" t="s">
        <v>73</v>
      </c>
      <c r="D148" s="226" t="s">
        <v>221</v>
      </c>
      <c r="E148" s="227" t="s">
        <v>1456</v>
      </c>
      <c r="F148" s="228" t="s">
        <v>1457</v>
      </c>
      <c r="G148" s="229" t="s">
        <v>1029</v>
      </c>
      <c r="H148" s="230">
        <v>10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955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1458</v>
      </c>
      <c r="F149" s="228" t="s">
        <v>1459</v>
      </c>
      <c r="G149" s="229" t="s">
        <v>1460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965</v>
      </c>
    </row>
    <row r="150" s="12" customFormat="1" ht="25.92" customHeight="1">
      <c r="A150" s="12"/>
      <c r="B150" s="210"/>
      <c r="C150" s="211"/>
      <c r="D150" s="212" t="s">
        <v>72</v>
      </c>
      <c r="E150" s="213" t="s">
        <v>1062</v>
      </c>
      <c r="F150" s="213" t="s">
        <v>1121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SUM(P151:P153)</f>
        <v>0</v>
      </c>
      <c r="Q150" s="218"/>
      <c r="R150" s="219">
        <f>SUM(R151:R153)</f>
        <v>0</v>
      </c>
      <c r="S150" s="218"/>
      <c r="T150" s="220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73</v>
      </c>
      <c r="AY150" s="221" t="s">
        <v>218</v>
      </c>
      <c r="BK150" s="223">
        <f>SUM(BK151:BK153)</f>
        <v>0</v>
      </c>
    </row>
    <row r="151" s="2" customFormat="1" ht="16.5" customHeight="1">
      <c r="A151" s="35"/>
      <c r="B151" s="36"/>
      <c r="C151" s="226" t="s">
        <v>73</v>
      </c>
      <c r="D151" s="226" t="s">
        <v>221</v>
      </c>
      <c r="E151" s="227" t="s">
        <v>1461</v>
      </c>
      <c r="F151" s="228" t="s">
        <v>1135</v>
      </c>
      <c r="G151" s="229" t="s">
        <v>836</v>
      </c>
      <c r="H151" s="230">
        <v>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973</v>
      </c>
    </row>
    <row r="152" s="2" customFormat="1" ht="16.5" customHeight="1">
      <c r="A152" s="35"/>
      <c r="B152" s="36"/>
      <c r="C152" s="226" t="s">
        <v>73</v>
      </c>
      <c r="D152" s="226" t="s">
        <v>221</v>
      </c>
      <c r="E152" s="227" t="s">
        <v>1462</v>
      </c>
      <c r="F152" s="228" t="s">
        <v>1137</v>
      </c>
      <c r="G152" s="229" t="s">
        <v>836</v>
      </c>
      <c r="H152" s="230">
        <v>12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260</v>
      </c>
    </row>
    <row r="153" s="2" customFormat="1" ht="16.5" customHeight="1">
      <c r="A153" s="35"/>
      <c r="B153" s="36"/>
      <c r="C153" s="226" t="s">
        <v>73</v>
      </c>
      <c r="D153" s="226" t="s">
        <v>221</v>
      </c>
      <c r="E153" s="227" t="s">
        <v>1287</v>
      </c>
      <c r="F153" s="228" t="s">
        <v>1288</v>
      </c>
      <c r="G153" s="229" t="s">
        <v>836</v>
      </c>
      <c r="H153" s="230">
        <v>24</v>
      </c>
      <c r="I153" s="231"/>
      <c r="J153" s="232">
        <f>ROUND(I153*H153,2)</f>
        <v>0</v>
      </c>
      <c r="K153" s="233"/>
      <c r="L153" s="41"/>
      <c r="M153" s="252" t="s">
        <v>1</v>
      </c>
      <c r="N153" s="253" t="s">
        <v>38</v>
      </c>
      <c r="O153" s="254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264</v>
      </c>
    </row>
    <row r="154" s="2" customFormat="1" ht="6.96" customHeight="1">
      <c r="A154" s="35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kWPu1HxSnTn3UnhL63JSvtCvFt71xmE8HAJKpMJ+wOKFKKcNSvbPi6DeioYi95uKbbbHLSw53nOP0WXFo12waw==" hashValue="U9DR/wr5vBU0qIHp+Oq0Cw7+W2ey98kusobIYSJkDfCq12Z2/VMhOFUWOPFMM1X1iHWBDG0HQeoXqZI3Flp/cw==" algorithmName="SHA-512" password="CC35"/>
  <autoFilter ref="C126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129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1463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ROUND(J125,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ROUND((SUM(BE125:BE127)),  2)</f>
        <v>0</v>
      </c>
      <c r="G37" s="35"/>
      <c r="H37" s="35"/>
      <c r="I37" s="162">
        <v>0.20999999999999999</v>
      </c>
      <c r="J37" s="161">
        <f>ROUND(((SUM(BE125:BE127))*I37),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ROUND((SUM(BF125:BF127)),  2)</f>
        <v>0</v>
      </c>
      <c r="G38" s="35"/>
      <c r="H38" s="35"/>
      <c r="I38" s="162">
        <v>0.14999999999999999</v>
      </c>
      <c r="J38" s="161">
        <f>ROUND(((SUM(BF125:BF127))*I38),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ROUND((SUM(BG125:BG127)),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ROUND((SUM(BH125:BH127)),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ROUND((SUM(BI125:BI127)),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 xml:space="preserve">12 - Kamerový systém 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J125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1401</v>
      </c>
      <c r="E101" s="190"/>
      <c r="F101" s="190"/>
      <c r="G101" s="190"/>
      <c r="H101" s="190"/>
      <c r="I101" s="190"/>
      <c r="J101" s="191">
        <f>J126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203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>IROP - Stavební úpravy a přístavba objektu učeben v ZŠ Loučka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1" customFormat="1" ht="12" customHeight="1">
      <c r="B112" s="18"/>
      <c r="C112" s="29" t="s">
        <v>164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="1" customFormat="1" ht="16.5" customHeight="1">
      <c r="B113" s="18"/>
      <c r="C113" s="19"/>
      <c r="D113" s="19"/>
      <c r="E113" s="181" t="s">
        <v>165</v>
      </c>
      <c r="F113" s="19"/>
      <c r="G113" s="19"/>
      <c r="H113" s="19"/>
      <c r="I113" s="19"/>
      <c r="J113" s="19"/>
      <c r="K113" s="19"/>
      <c r="L113" s="17"/>
    </row>
    <row r="114" s="1" customFormat="1" ht="12" customHeight="1">
      <c r="B114" s="18"/>
      <c r="C114" s="29" t="s">
        <v>166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82" t="s">
        <v>167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823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3" t="str">
        <f>E13</f>
        <v xml:space="preserve">12 - Kamerový systém 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20</v>
      </c>
      <c r="D119" s="37"/>
      <c r="E119" s="37"/>
      <c r="F119" s="24" t="str">
        <f>F16</f>
        <v xml:space="preserve"> </v>
      </c>
      <c r="G119" s="37"/>
      <c r="H119" s="37"/>
      <c r="I119" s="29" t="s">
        <v>22</v>
      </c>
      <c r="J119" s="76" t="str">
        <f>IF(J16="","",J16)</f>
        <v>3. 6. 2021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24</v>
      </c>
      <c r="D121" s="37"/>
      <c r="E121" s="37"/>
      <c r="F121" s="24" t="str">
        <f>E19</f>
        <v xml:space="preserve"> </v>
      </c>
      <c r="G121" s="37"/>
      <c r="H121" s="37"/>
      <c r="I121" s="29" t="s">
        <v>29</v>
      </c>
      <c r="J121" s="33" t="str">
        <f>E25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IF(E22="","",E22)</f>
        <v>Vyplň údaj</v>
      </c>
      <c r="G122" s="37"/>
      <c r="H122" s="37"/>
      <c r="I122" s="29" t="s">
        <v>31</v>
      </c>
      <c r="J122" s="33" t="str">
        <f>E28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204</v>
      </c>
      <c r="D124" s="201" t="s">
        <v>58</v>
      </c>
      <c r="E124" s="201" t="s">
        <v>54</v>
      </c>
      <c r="F124" s="201" t="s">
        <v>55</v>
      </c>
      <c r="G124" s="201" t="s">
        <v>205</v>
      </c>
      <c r="H124" s="201" t="s">
        <v>206</v>
      </c>
      <c r="I124" s="201" t="s">
        <v>207</v>
      </c>
      <c r="J124" s="202" t="s">
        <v>176</v>
      </c>
      <c r="K124" s="203" t="s">
        <v>208</v>
      </c>
      <c r="L124" s="204"/>
      <c r="M124" s="97" t="s">
        <v>1</v>
      </c>
      <c r="N124" s="98" t="s">
        <v>37</v>
      </c>
      <c r="O124" s="98" t="s">
        <v>209</v>
      </c>
      <c r="P124" s="98" t="s">
        <v>210</v>
      </c>
      <c r="Q124" s="98" t="s">
        <v>211</v>
      </c>
      <c r="R124" s="98" t="s">
        <v>212</v>
      </c>
      <c r="S124" s="98" t="s">
        <v>213</v>
      </c>
      <c r="T124" s="99" t="s">
        <v>214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04" t="s">
        <v>215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0"/>
      <c r="N125" s="206"/>
      <c r="O125" s="101"/>
      <c r="P125" s="207">
        <f>P126</f>
        <v>0</v>
      </c>
      <c r="Q125" s="101"/>
      <c r="R125" s="207">
        <f>R126</f>
        <v>0</v>
      </c>
      <c r="S125" s="101"/>
      <c r="T125" s="208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178</v>
      </c>
      <c r="BK125" s="209">
        <f>BK126</f>
        <v>0</v>
      </c>
    </row>
    <row r="126" s="12" customFormat="1" ht="25.92" customHeight="1">
      <c r="A126" s="12"/>
      <c r="B126" s="210"/>
      <c r="C126" s="211"/>
      <c r="D126" s="212" t="s">
        <v>72</v>
      </c>
      <c r="E126" s="213" t="s">
        <v>1025</v>
      </c>
      <c r="F126" s="213" t="s">
        <v>1403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</f>
        <v>0</v>
      </c>
      <c r="Q126" s="218"/>
      <c r="R126" s="219">
        <f>R127</f>
        <v>0</v>
      </c>
      <c r="S126" s="218"/>
      <c r="T126" s="22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72</v>
      </c>
      <c r="AU126" s="222" t="s">
        <v>73</v>
      </c>
      <c r="AY126" s="221" t="s">
        <v>218</v>
      </c>
      <c r="BK126" s="223">
        <f>BK127</f>
        <v>0</v>
      </c>
    </row>
    <row r="127" s="2" customFormat="1" ht="37.8" customHeight="1">
      <c r="A127" s="35"/>
      <c r="B127" s="36"/>
      <c r="C127" s="226" t="s">
        <v>73</v>
      </c>
      <c r="D127" s="226" t="s">
        <v>221</v>
      </c>
      <c r="E127" s="227" t="s">
        <v>1464</v>
      </c>
      <c r="F127" s="228" t="s">
        <v>1465</v>
      </c>
      <c r="G127" s="229" t="s">
        <v>1029</v>
      </c>
      <c r="H127" s="230">
        <v>3</v>
      </c>
      <c r="I127" s="231"/>
      <c r="J127" s="232">
        <f>ROUND(I127*H127,2)</f>
        <v>0</v>
      </c>
      <c r="K127" s="233"/>
      <c r="L127" s="41"/>
      <c r="M127" s="252" t="s">
        <v>1</v>
      </c>
      <c r="N127" s="253" t="s">
        <v>38</v>
      </c>
      <c r="O127" s="254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96</v>
      </c>
      <c r="AT127" s="238" t="s">
        <v>221</v>
      </c>
      <c r="AU127" s="238" t="s">
        <v>79</v>
      </c>
      <c r="AY127" s="14" t="s">
        <v>218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79</v>
      </c>
      <c r="BK127" s="239">
        <f>ROUND(I127*H127,2)</f>
        <v>0</v>
      </c>
      <c r="BL127" s="14" t="s">
        <v>96</v>
      </c>
      <c r="BM127" s="238" t="s">
        <v>81</v>
      </c>
    </row>
    <row r="128" s="2" customFormat="1" ht="6.96" customHeight="1">
      <c r="A128" s="35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41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sheet="1" autoFilter="0" formatColumns="0" formatRows="0" objects="1" scenarios="1" spinCount="100000" saltValue="rCTX4p8Nqyunirr1q70yim1hDj25RmNCmYISbgtLPpiciqJ8H6MbdWSuOCb/0o1rdvZYGow8G+FQzUtxOu3+3g==" hashValue="noVGRVOCrL48w6dQTNuotrx1e09TWrqWFyF0ys8uwb6Pe/Q+Tnj3m1WLBiQNrn/G03EN1hllyUSxaSJSE7cA1Q==" algorithmName="SHA-512" password="CC35"/>
  <autoFilter ref="C124:K12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1:H111"/>
    <mergeCell ref="E115:H115"/>
    <mergeCell ref="E113:H113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132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1466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ROUND(J128,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ROUND((SUM(BE128:BE153)),  2)</f>
        <v>0</v>
      </c>
      <c r="G37" s="35"/>
      <c r="H37" s="35"/>
      <c r="I37" s="162">
        <v>0.20999999999999999</v>
      </c>
      <c r="J37" s="161">
        <f>ROUND(((SUM(BE128:BE153))*I37),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ROUND((SUM(BF128:BF153)),  2)</f>
        <v>0</v>
      </c>
      <c r="G38" s="35"/>
      <c r="H38" s="35"/>
      <c r="I38" s="162">
        <v>0.14999999999999999</v>
      </c>
      <c r="J38" s="161">
        <f>ROUND(((SUM(BF128:BF153))*I38),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ROUND((SUM(BG128:BG153)),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ROUND((SUM(BH128:BH153)),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ROUND((SUM(BI128:BI153)),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13 - Elektronická kontrola vstupu, objednávka stravy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J128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1467</v>
      </c>
      <c r="E101" s="190"/>
      <c r="F101" s="190"/>
      <c r="G101" s="190"/>
      <c r="H101" s="190"/>
      <c r="I101" s="190"/>
      <c r="J101" s="191">
        <f>J129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1468</v>
      </c>
      <c r="E102" s="190"/>
      <c r="F102" s="190"/>
      <c r="G102" s="190"/>
      <c r="H102" s="190"/>
      <c r="I102" s="190"/>
      <c r="J102" s="191">
        <f>J140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1469</v>
      </c>
      <c r="E103" s="190"/>
      <c r="F103" s="190"/>
      <c r="G103" s="190"/>
      <c r="H103" s="190"/>
      <c r="I103" s="190"/>
      <c r="J103" s="191">
        <f>J143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7"/>
      <c r="C104" s="188"/>
      <c r="D104" s="189" t="s">
        <v>1470</v>
      </c>
      <c r="E104" s="190"/>
      <c r="F104" s="190"/>
      <c r="G104" s="190"/>
      <c r="H104" s="190"/>
      <c r="I104" s="190"/>
      <c r="J104" s="191">
        <f>J150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203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>IROP - Stavební úpravy a přístavba objektu učeben v ZŠ Loučka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164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81" t="s">
        <v>165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166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82" t="s">
        <v>167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823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3" t="str">
        <f>E13</f>
        <v>13 - Elektronická kontrola vstupu, objednávka stravy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20</v>
      </c>
      <c r="D122" s="37"/>
      <c r="E122" s="37"/>
      <c r="F122" s="24" t="str">
        <f>F16</f>
        <v xml:space="preserve"> </v>
      </c>
      <c r="G122" s="37"/>
      <c r="H122" s="37"/>
      <c r="I122" s="29" t="s">
        <v>22</v>
      </c>
      <c r="J122" s="76" t="str">
        <f>IF(J16="","",J16)</f>
        <v>3. 6. 2021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24</v>
      </c>
      <c r="D124" s="37"/>
      <c r="E124" s="37"/>
      <c r="F124" s="24" t="str">
        <f>E19</f>
        <v xml:space="preserve"> </v>
      </c>
      <c r="G124" s="37"/>
      <c r="H124" s="37"/>
      <c r="I124" s="29" t="s">
        <v>29</v>
      </c>
      <c r="J124" s="33" t="str">
        <f>E25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31</v>
      </c>
      <c r="J125" s="33" t="str">
        <f>E28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8"/>
      <c r="B127" s="199"/>
      <c r="C127" s="200" t="s">
        <v>204</v>
      </c>
      <c r="D127" s="201" t="s">
        <v>58</v>
      </c>
      <c r="E127" s="201" t="s">
        <v>54</v>
      </c>
      <c r="F127" s="201" t="s">
        <v>55</v>
      </c>
      <c r="G127" s="201" t="s">
        <v>205</v>
      </c>
      <c r="H127" s="201" t="s">
        <v>206</v>
      </c>
      <c r="I127" s="201" t="s">
        <v>207</v>
      </c>
      <c r="J127" s="202" t="s">
        <v>176</v>
      </c>
      <c r="K127" s="203" t="s">
        <v>208</v>
      </c>
      <c r="L127" s="204"/>
      <c r="M127" s="97" t="s">
        <v>1</v>
      </c>
      <c r="N127" s="98" t="s">
        <v>37</v>
      </c>
      <c r="O127" s="98" t="s">
        <v>209</v>
      </c>
      <c r="P127" s="98" t="s">
        <v>210</v>
      </c>
      <c r="Q127" s="98" t="s">
        <v>211</v>
      </c>
      <c r="R127" s="98" t="s">
        <v>212</v>
      </c>
      <c r="S127" s="98" t="s">
        <v>213</v>
      </c>
      <c r="T127" s="99" t="s">
        <v>214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="2" customFormat="1" ht="22.8" customHeight="1">
      <c r="A128" s="35"/>
      <c r="B128" s="36"/>
      <c r="C128" s="104" t="s">
        <v>215</v>
      </c>
      <c r="D128" s="37"/>
      <c r="E128" s="37"/>
      <c r="F128" s="37"/>
      <c r="G128" s="37"/>
      <c r="H128" s="37"/>
      <c r="I128" s="37"/>
      <c r="J128" s="205">
        <f>BK128</f>
        <v>0</v>
      </c>
      <c r="K128" s="37"/>
      <c r="L128" s="41"/>
      <c r="M128" s="100"/>
      <c r="N128" s="206"/>
      <c r="O128" s="101"/>
      <c r="P128" s="207">
        <f>P129+P140+P143+P150</f>
        <v>0</v>
      </c>
      <c r="Q128" s="101"/>
      <c r="R128" s="207">
        <f>R129+R140+R143+R150</f>
        <v>0</v>
      </c>
      <c r="S128" s="101"/>
      <c r="T128" s="208">
        <f>T129+T140+T143+T150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72</v>
      </c>
      <c r="AU128" s="14" t="s">
        <v>178</v>
      </c>
      <c r="BK128" s="209">
        <f>BK129+BK140+BK143+BK150</f>
        <v>0</v>
      </c>
    </row>
    <row r="129" s="12" customFormat="1" ht="25.92" customHeight="1">
      <c r="A129" s="12"/>
      <c r="B129" s="210"/>
      <c r="C129" s="211"/>
      <c r="D129" s="212" t="s">
        <v>72</v>
      </c>
      <c r="E129" s="213" t="s">
        <v>1025</v>
      </c>
      <c r="F129" s="213" t="s">
        <v>1471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SUM(P130:P139)</f>
        <v>0</v>
      </c>
      <c r="Q129" s="218"/>
      <c r="R129" s="219">
        <f>SUM(R130:R139)</f>
        <v>0</v>
      </c>
      <c r="S129" s="218"/>
      <c r="T129" s="220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79</v>
      </c>
      <c r="AT129" s="222" t="s">
        <v>72</v>
      </c>
      <c r="AU129" s="222" t="s">
        <v>73</v>
      </c>
      <c r="AY129" s="221" t="s">
        <v>218</v>
      </c>
      <c r="BK129" s="223">
        <f>SUM(BK130:BK139)</f>
        <v>0</v>
      </c>
    </row>
    <row r="130" s="2" customFormat="1" ht="24.15" customHeight="1">
      <c r="A130" s="35"/>
      <c r="B130" s="36"/>
      <c r="C130" s="226" t="s">
        <v>73</v>
      </c>
      <c r="D130" s="226" t="s">
        <v>221</v>
      </c>
      <c r="E130" s="227" t="s">
        <v>1472</v>
      </c>
      <c r="F130" s="228" t="s">
        <v>1473</v>
      </c>
      <c r="G130" s="229" t="s">
        <v>1029</v>
      </c>
      <c r="H130" s="230">
        <v>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81</v>
      </c>
    </row>
    <row r="131" s="2" customFormat="1" ht="21.75" customHeight="1">
      <c r="A131" s="35"/>
      <c r="B131" s="36"/>
      <c r="C131" s="226" t="s">
        <v>73</v>
      </c>
      <c r="D131" s="226" t="s">
        <v>221</v>
      </c>
      <c r="E131" s="227" t="s">
        <v>1474</v>
      </c>
      <c r="F131" s="228" t="s">
        <v>1475</v>
      </c>
      <c r="G131" s="229" t="s">
        <v>1029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96</v>
      </c>
    </row>
    <row r="132" s="2" customFormat="1" ht="16.5" customHeight="1">
      <c r="A132" s="35"/>
      <c r="B132" s="36"/>
      <c r="C132" s="226" t="s">
        <v>73</v>
      </c>
      <c r="D132" s="226" t="s">
        <v>221</v>
      </c>
      <c r="E132" s="227" t="s">
        <v>1476</v>
      </c>
      <c r="F132" s="228" t="s">
        <v>1477</v>
      </c>
      <c r="G132" s="229" t="s">
        <v>1029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258</v>
      </c>
    </row>
    <row r="133" s="2" customFormat="1" ht="16.5" customHeight="1">
      <c r="A133" s="35"/>
      <c r="B133" s="36"/>
      <c r="C133" s="226" t="s">
        <v>73</v>
      </c>
      <c r="D133" s="226" t="s">
        <v>221</v>
      </c>
      <c r="E133" s="227" t="s">
        <v>1478</v>
      </c>
      <c r="F133" s="228" t="s">
        <v>1479</v>
      </c>
      <c r="G133" s="229" t="s">
        <v>1029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309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1480</v>
      </c>
      <c r="F134" s="228" t="s">
        <v>1481</v>
      </c>
      <c r="G134" s="229" t="s">
        <v>1029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121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1482</v>
      </c>
      <c r="F135" s="228" t="s">
        <v>1483</v>
      </c>
      <c r="G135" s="229" t="s">
        <v>1029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127</v>
      </c>
    </row>
    <row r="136" s="2" customFormat="1" ht="24.15" customHeight="1">
      <c r="A136" s="35"/>
      <c r="B136" s="36"/>
      <c r="C136" s="226" t="s">
        <v>73</v>
      </c>
      <c r="D136" s="226" t="s">
        <v>221</v>
      </c>
      <c r="E136" s="227" t="s">
        <v>1484</v>
      </c>
      <c r="F136" s="228" t="s">
        <v>1485</v>
      </c>
      <c r="G136" s="229" t="s">
        <v>1029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869</v>
      </c>
    </row>
    <row r="137" s="2" customFormat="1" ht="24.15" customHeight="1">
      <c r="A137" s="35"/>
      <c r="B137" s="36"/>
      <c r="C137" s="226" t="s">
        <v>73</v>
      </c>
      <c r="D137" s="226" t="s">
        <v>221</v>
      </c>
      <c r="E137" s="227" t="s">
        <v>1486</v>
      </c>
      <c r="F137" s="228" t="s">
        <v>1457</v>
      </c>
      <c r="G137" s="229" t="s">
        <v>1029</v>
      </c>
      <c r="H137" s="230">
        <v>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425</v>
      </c>
    </row>
    <row r="138" s="2" customFormat="1" ht="24.15" customHeight="1">
      <c r="A138" s="35"/>
      <c r="B138" s="36"/>
      <c r="C138" s="226" t="s">
        <v>73</v>
      </c>
      <c r="D138" s="226" t="s">
        <v>221</v>
      </c>
      <c r="E138" s="227" t="s">
        <v>1487</v>
      </c>
      <c r="F138" s="228" t="s">
        <v>1488</v>
      </c>
      <c r="G138" s="229" t="s">
        <v>1460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883</v>
      </c>
    </row>
    <row r="139" s="2" customFormat="1" ht="21.75" customHeight="1">
      <c r="A139" s="35"/>
      <c r="B139" s="36"/>
      <c r="C139" s="226" t="s">
        <v>73</v>
      </c>
      <c r="D139" s="226" t="s">
        <v>221</v>
      </c>
      <c r="E139" s="227" t="s">
        <v>1489</v>
      </c>
      <c r="F139" s="228" t="s">
        <v>1490</v>
      </c>
      <c r="G139" s="229" t="s">
        <v>1029</v>
      </c>
      <c r="H139" s="230">
        <v>200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891</v>
      </c>
    </row>
    <row r="140" s="12" customFormat="1" ht="25.92" customHeight="1">
      <c r="A140" s="12"/>
      <c r="B140" s="210"/>
      <c r="C140" s="211"/>
      <c r="D140" s="212" t="s">
        <v>72</v>
      </c>
      <c r="E140" s="213" t="s">
        <v>1044</v>
      </c>
      <c r="F140" s="213" t="s">
        <v>116</v>
      </c>
      <c r="G140" s="211"/>
      <c r="H140" s="211"/>
      <c r="I140" s="214"/>
      <c r="J140" s="215">
        <f>BK140</f>
        <v>0</v>
      </c>
      <c r="K140" s="211"/>
      <c r="L140" s="216"/>
      <c r="M140" s="217"/>
      <c r="N140" s="218"/>
      <c r="O140" s="218"/>
      <c r="P140" s="219">
        <f>SUM(P141:P142)</f>
        <v>0</v>
      </c>
      <c r="Q140" s="218"/>
      <c r="R140" s="219">
        <f>SUM(R141:R142)</f>
        <v>0</v>
      </c>
      <c r="S140" s="218"/>
      <c r="T140" s="220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79</v>
      </c>
      <c r="AT140" s="222" t="s">
        <v>72</v>
      </c>
      <c r="AU140" s="222" t="s">
        <v>73</v>
      </c>
      <c r="AY140" s="221" t="s">
        <v>218</v>
      </c>
      <c r="BK140" s="223">
        <f>SUM(BK141:BK142)</f>
        <v>0</v>
      </c>
    </row>
    <row r="141" s="2" customFormat="1" ht="24.15" customHeight="1">
      <c r="A141" s="35"/>
      <c r="B141" s="36"/>
      <c r="C141" s="226" t="s">
        <v>73</v>
      </c>
      <c r="D141" s="226" t="s">
        <v>221</v>
      </c>
      <c r="E141" s="227" t="s">
        <v>1491</v>
      </c>
      <c r="F141" s="228" t="s">
        <v>1492</v>
      </c>
      <c r="G141" s="229" t="s">
        <v>1222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900</v>
      </c>
    </row>
    <row r="142" s="2" customFormat="1" ht="24.15" customHeight="1">
      <c r="A142" s="35"/>
      <c r="B142" s="36"/>
      <c r="C142" s="226" t="s">
        <v>73</v>
      </c>
      <c r="D142" s="226" t="s">
        <v>221</v>
      </c>
      <c r="E142" s="227" t="s">
        <v>1493</v>
      </c>
      <c r="F142" s="228" t="s">
        <v>1494</v>
      </c>
      <c r="G142" s="229" t="s">
        <v>836</v>
      </c>
      <c r="H142" s="230">
        <v>16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910</v>
      </c>
    </row>
    <row r="143" s="12" customFormat="1" ht="25.92" customHeight="1">
      <c r="A143" s="12"/>
      <c r="B143" s="210"/>
      <c r="C143" s="211"/>
      <c r="D143" s="212" t="s">
        <v>72</v>
      </c>
      <c r="E143" s="213" t="s">
        <v>1062</v>
      </c>
      <c r="F143" s="213" t="s">
        <v>1106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SUM(P144:P149)</f>
        <v>0</v>
      </c>
      <c r="Q143" s="218"/>
      <c r="R143" s="219">
        <f>SUM(R144:R149)</f>
        <v>0</v>
      </c>
      <c r="S143" s="218"/>
      <c r="T143" s="22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72</v>
      </c>
      <c r="AU143" s="222" t="s">
        <v>73</v>
      </c>
      <c r="AY143" s="221" t="s">
        <v>218</v>
      </c>
      <c r="BK143" s="223">
        <f>SUM(BK144:BK149)</f>
        <v>0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1448</v>
      </c>
      <c r="F144" s="228" t="s">
        <v>1449</v>
      </c>
      <c r="G144" s="229" t="s">
        <v>247</v>
      </c>
      <c r="H144" s="230">
        <v>200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917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1450</v>
      </c>
      <c r="F145" s="228" t="s">
        <v>1451</v>
      </c>
      <c r="G145" s="229" t="s">
        <v>247</v>
      </c>
      <c r="H145" s="230">
        <v>120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925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1452</v>
      </c>
      <c r="F146" s="228" t="s">
        <v>1453</v>
      </c>
      <c r="G146" s="229" t="s">
        <v>247</v>
      </c>
      <c r="H146" s="230">
        <v>120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249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1454</v>
      </c>
      <c r="F147" s="228" t="s">
        <v>1455</v>
      </c>
      <c r="G147" s="229" t="s">
        <v>247</v>
      </c>
      <c r="H147" s="230">
        <v>70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430</v>
      </c>
    </row>
    <row r="148" s="2" customFormat="1" ht="24.15" customHeight="1">
      <c r="A148" s="35"/>
      <c r="B148" s="36"/>
      <c r="C148" s="226" t="s">
        <v>73</v>
      </c>
      <c r="D148" s="226" t="s">
        <v>221</v>
      </c>
      <c r="E148" s="227" t="s">
        <v>1456</v>
      </c>
      <c r="F148" s="228" t="s">
        <v>1457</v>
      </c>
      <c r="G148" s="229" t="s">
        <v>1029</v>
      </c>
      <c r="H148" s="230">
        <v>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939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1458</v>
      </c>
      <c r="F149" s="228" t="s">
        <v>1459</v>
      </c>
      <c r="G149" s="229" t="s">
        <v>1460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947</v>
      </c>
    </row>
    <row r="150" s="12" customFormat="1" ht="25.92" customHeight="1">
      <c r="A150" s="12"/>
      <c r="B150" s="210"/>
      <c r="C150" s="211"/>
      <c r="D150" s="212" t="s">
        <v>72</v>
      </c>
      <c r="E150" s="213" t="s">
        <v>1072</v>
      </c>
      <c r="F150" s="213" t="s">
        <v>1121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SUM(P151:P153)</f>
        <v>0</v>
      </c>
      <c r="Q150" s="218"/>
      <c r="R150" s="219">
        <f>SUM(R151:R153)</f>
        <v>0</v>
      </c>
      <c r="S150" s="218"/>
      <c r="T150" s="220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73</v>
      </c>
      <c r="AY150" s="221" t="s">
        <v>218</v>
      </c>
      <c r="BK150" s="223">
        <f>SUM(BK151:BK153)</f>
        <v>0</v>
      </c>
    </row>
    <row r="151" s="2" customFormat="1" ht="16.5" customHeight="1">
      <c r="A151" s="35"/>
      <c r="B151" s="36"/>
      <c r="C151" s="226" t="s">
        <v>73</v>
      </c>
      <c r="D151" s="226" t="s">
        <v>221</v>
      </c>
      <c r="E151" s="227" t="s">
        <v>1495</v>
      </c>
      <c r="F151" s="228" t="s">
        <v>1135</v>
      </c>
      <c r="G151" s="229" t="s">
        <v>836</v>
      </c>
      <c r="H151" s="230">
        <v>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955</v>
      </c>
    </row>
    <row r="152" s="2" customFormat="1" ht="16.5" customHeight="1">
      <c r="A152" s="35"/>
      <c r="B152" s="36"/>
      <c r="C152" s="226" t="s">
        <v>73</v>
      </c>
      <c r="D152" s="226" t="s">
        <v>221</v>
      </c>
      <c r="E152" s="227" t="s">
        <v>1496</v>
      </c>
      <c r="F152" s="228" t="s">
        <v>1137</v>
      </c>
      <c r="G152" s="229" t="s">
        <v>836</v>
      </c>
      <c r="H152" s="230">
        <v>12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965</v>
      </c>
    </row>
    <row r="153" s="2" customFormat="1" ht="16.5" customHeight="1">
      <c r="A153" s="35"/>
      <c r="B153" s="36"/>
      <c r="C153" s="226" t="s">
        <v>73</v>
      </c>
      <c r="D153" s="226" t="s">
        <v>221</v>
      </c>
      <c r="E153" s="227" t="s">
        <v>1287</v>
      </c>
      <c r="F153" s="228" t="s">
        <v>1288</v>
      </c>
      <c r="G153" s="229" t="s">
        <v>836</v>
      </c>
      <c r="H153" s="230">
        <v>24</v>
      </c>
      <c r="I153" s="231"/>
      <c r="J153" s="232">
        <f>ROUND(I153*H153,2)</f>
        <v>0</v>
      </c>
      <c r="K153" s="233"/>
      <c r="L153" s="41"/>
      <c r="M153" s="252" t="s">
        <v>1</v>
      </c>
      <c r="N153" s="253" t="s">
        <v>38</v>
      </c>
      <c r="O153" s="254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973</v>
      </c>
    </row>
    <row r="154" s="2" customFormat="1" ht="6.96" customHeight="1">
      <c r="A154" s="35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FP2Ouxj6m++K3/rjWWgCNLA1bUQUvDyY6juam2s3YYyRhqo126SO9n+xyYXa1buc1DtcS2fHUWq2nGoc+MQ/xA==" hashValue="JoIHvrIhrhUoE/nYj+CZlH6pLLr/PwroaVAPUsdqIdX1KYGRDWCZNrmRVuXhEP+THDb1sGRqQEKNdKtpZCxGHg==" algorithmName="SHA-512" password="CC35"/>
  <autoFilter ref="C127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138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1497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ROUND(J126,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ROUND((SUM(BE126:BE140)),  2)</f>
        <v>0</v>
      </c>
      <c r="G37" s="35"/>
      <c r="H37" s="35"/>
      <c r="I37" s="162">
        <v>0.20999999999999999</v>
      </c>
      <c r="J37" s="161">
        <f>ROUND(((SUM(BE126:BE140))*I37),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ROUND((SUM(BF126:BF140)),  2)</f>
        <v>0</v>
      </c>
      <c r="G38" s="35"/>
      <c r="H38" s="35"/>
      <c r="I38" s="162">
        <v>0.14999999999999999</v>
      </c>
      <c r="J38" s="161">
        <f>ROUND(((SUM(BF126:BF140))*I38),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ROUND((SUM(BG126:BG140)),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ROUND((SUM(BH126:BH140)),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ROUND((SUM(BI126:BI140)),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06 - 2.NP - místnost č.205 - Učebna jazyková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J126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1498</v>
      </c>
      <c r="E101" s="190"/>
      <c r="F101" s="190"/>
      <c r="G101" s="190"/>
      <c r="H101" s="190"/>
      <c r="I101" s="190"/>
      <c r="J101" s="191">
        <f>J127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1499</v>
      </c>
      <c r="E102" s="195"/>
      <c r="F102" s="195"/>
      <c r="G102" s="195"/>
      <c r="H102" s="195"/>
      <c r="I102" s="195"/>
      <c r="J102" s="196">
        <f>J128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203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IROP - Stavební úpravy a přístavba objektu učeben v ZŠ Loučka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164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81" t="s">
        <v>165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166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82" t="s">
        <v>167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823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E13</f>
        <v>06 - 2.NP - místnost č.205 - Učebna jazyková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20</v>
      </c>
      <c r="D120" s="37"/>
      <c r="E120" s="37"/>
      <c r="F120" s="24" t="str">
        <f>F16</f>
        <v>Loučka</v>
      </c>
      <c r="G120" s="37"/>
      <c r="H120" s="37"/>
      <c r="I120" s="29" t="s">
        <v>22</v>
      </c>
      <c r="J120" s="76" t="str">
        <f>IF(J16="","",J16)</f>
        <v>3. 6. 2021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24</v>
      </c>
      <c r="D122" s="37"/>
      <c r="E122" s="37"/>
      <c r="F122" s="24" t="str">
        <f>E19</f>
        <v xml:space="preserve">Obec Loučka </v>
      </c>
      <c r="G122" s="37"/>
      <c r="H122" s="37"/>
      <c r="I122" s="29" t="s">
        <v>29</v>
      </c>
      <c r="J122" s="33" t="str">
        <f>E25</f>
        <v>BP projekt,s.r.o.Valašské Meziříčí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31</v>
      </c>
      <c r="J123" s="33" t="str">
        <f>E28</f>
        <v>Fajfrová Irena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204</v>
      </c>
      <c r="D125" s="201" t="s">
        <v>58</v>
      </c>
      <c r="E125" s="201" t="s">
        <v>54</v>
      </c>
      <c r="F125" s="201" t="s">
        <v>55</v>
      </c>
      <c r="G125" s="201" t="s">
        <v>205</v>
      </c>
      <c r="H125" s="201" t="s">
        <v>206</v>
      </c>
      <c r="I125" s="201" t="s">
        <v>207</v>
      </c>
      <c r="J125" s="202" t="s">
        <v>176</v>
      </c>
      <c r="K125" s="203" t="s">
        <v>208</v>
      </c>
      <c r="L125" s="204"/>
      <c r="M125" s="97" t="s">
        <v>1</v>
      </c>
      <c r="N125" s="98" t="s">
        <v>37</v>
      </c>
      <c r="O125" s="98" t="s">
        <v>209</v>
      </c>
      <c r="P125" s="98" t="s">
        <v>210</v>
      </c>
      <c r="Q125" s="98" t="s">
        <v>211</v>
      </c>
      <c r="R125" s="98" t="s">
        <v>212</v>
      </c>
      <c r="S125" s="98" t="s">
        <v>213</v>
      </c>
      <c r="T125" s="99" t="s">
        <v>214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04" t="s">
        <v>215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0"/>
      <c r="N126" s="206"/>
      <c r="O126" s="101"/>
      <c r="P126" s="207">
        <f>P127</f>
        <v>0</v>
      </c>
      <c r="Q126" s="101"/>
      <c r="R126" s="207">
        <f>R127</f>
        <v>0</v>
      </c>
      <c r="S126" s="101"/>
      <c r="T126" s="208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178</v>
      </c>
      <c r="BK126" s="209">
        <f>BK127</f>
        <v>0</v>
      </c>
    </row>
    <row r="127" s="12" customFormat="1" ht="25.92" customHeight="1">
      <c r="A127" s="12"/>
      <c r="B127" s="210"/>
      <c r="C127" s="211"/>
      <c r="D127" s="212" t="s">
        <v>72</v>
      </c>
      <c r="E127" s="213" t="s">
        <v>216</v>
      </c>
      <c r="F127" s="213" t="s">
        <v>1500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0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72</v>
      </c>
      <c r="AU127" s="222" t="s">
        <v>73</v>
      </c>
      <c r="AY127" s="221" t="s">
        <v>218</v>
      </c>
      <c r="BK127" s="223">
        <f>BK128</f>
        <v>0</v>
      </c>
    </row>
    <row r="128" s="12" customFormat="1" ht="22.8" customHeight="1">
      <c r="A128" s="12"/>
      <c r="B128" s="210"/>
      <c r="C128" s="211"/>
      <c r="D128" s="212" t="s">
        <v>72</v>
      </c>
      <c r="E128" s="224" t="s">
        <v>1501</v>
      </c>
      <c r="F128" s="224" t="s">
        <v>1502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SUM(P129:P140)</f>
        <v>0</v>
      </c>
      <c r="Q128" s="218"/>
      <c r="R128" s="219">
        <f>SUM(R129:R140)</f>
        <v>0</v>
      </c>
      <c r="S128" s="218"/>
      <c r="T128" s="220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79</v>
      </c>
      <c r="AY128" s="221" t="s">
        <v>218</v>
      </c>
      <c r="BK128" s="223">
        <f>SUM(BK129:BK140)</f>
        <v>0</v>
      </c>
    </row>
    <row r="129" s="2" customFormat="1" ht="66.75" customHeight="1">
      <c r="A129" s="35"/>
      <c r="B129" s="36"/>
      <c r="C129" s="226" t="s">
        <v>79</v>
      </c>
      <c r="D129" s="226" t="s">
        <v>221</v>
      </c>
      <c r="E129" s="227" t="s">
        <v>1503</v>
      </c>
      <c r="F129" s="228" t="s">
        <v>1504</v>
      </c>
      <c r="G129" s="229" t="s">
        <v>224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1505</v>
      </c>
      <c r="AT129" s="238" t="s">
        <v>221</v>
      </c>
      <c r="AU129" s="238" t="s">
        <v>81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1505</v>
      </c>
      <c r="BM129" s="238" t="s">
        <v>1506</v>
      </c>
    </row>
    <row r="130" s="2" customFormat="1" ht="49.05" customHeight="1">
      <c r="A130" s="35"/>
      <c r="B130" s="36"/>
      <c r="C130" s="226" t="s">
        <v>81</v>
      </c>
      <c r="D130" s="226" t="s">
        <v>221</v>
      </c>
      <c r="E130" s="227" t="s">
        <v>1507</v>
      </c>
      <c r="F130" s="228" t="s">
        <v>1508</v>
      </c>
      <c r="G130" s="229" t="s">
        <v>224</v>
      </c>
      <c r="H130" s="230">
        <v>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1505</v>
      </c>
      <c r="AT130" s="238" t="s">
        <v>221</v>
      </c>
      <c r="AU130" s="238" t="s">
        <v>81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1505</v>
      </c>
      <c r="BM130" s="238" t="s">
        <v>1509</v>
      </c>
    </row>
    <row r="131" s="2" customFormat="1" ht="66.75" customHeight="1">
      <c r="A131" s="35"/>
      <c r="B131" s="36"/>
      <c r="C131" s="226" t="s">
        <v>89</v>
      </c>
      <c r="D131" s="226" t="s">
        <v>221</v>
      </c>
      <c r="E131" s="227" t="s">
        <v>1510</v>
      </c>
      <c r="F131" s="228" t="s">
        <v>1511</v>
      </c>
      <c r="G131" s="229" t="s">
        <v>224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1505</v>
      </c>
      <c r="AT131" s="238" t="s">
        <v>221</v>
      </c>
      <c r="AU131" s="238" t="s">
        <v>81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1505</v>
      </c>
      <c r="BM131" s="238" t="s">
        <v>1512</v>
      </c>
    </row>
    <row r="132" s="2" customFormat="1" ht="66.75" customHeight="1">
      <c r="A132" s="35"/>
      <c r="B132" s="36"/>
      <c r="C132" s="226" t="s">
        <v>96</v>
      </c>
      <c r="D132" s="226" t="s">
        <v>221</v>
      </c>
      <c r="E132" s="227" t="s">
        <v>1513</v>
      </c>
      <c r="F132" s="228" t="s">
        <v>1514</v>
      </c>
      <c r="G132" s="229" t="s">
        <v>224</v>
      </c>
      <c r="H132" s="230">
        <v>10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1505</v>
      </c>
      <c r="AT132" s="238" t="s">
        <v>221</v>
      </c>
      <c r="AU132" s="238" t="s">
        <v>81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1505</v>
      </c>
      <c r="BM132" s="238" t="s">
        <v>1515</v>
      </c>
    </row>
    <row r="133" s="2" customFormat="1" ht="44.25" customHeight="1">
      <c r="A133" s="35"/>
      <c r="B133" s="36"/>
      <c r="C133" s="226" t="s">
        <v>1516</v>
      </c>
      <c r="D133" s="226" t="s">
        <v>221</v>
      </c>
      <c r="E133" s="227" t="s">
        <v>1517</v>
      </c>
      <c r="F133" s="228" t="s">
        <v>1518</v>
      </c>
      <c r="G133" s="229" t="s">
        <v>224</v>
      </c>
      <c r="H133" s="230">
        <v>3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1505</v>
      </c>
      <c r="AT133" s="238" t="s">
        <v>221</v>
      </c>
      <c r="AU133" s="238" t="s">
        <v>81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1505</v>
      </c>
      <c r="BM133" s="238" t="s">
        <v>1519</v>
      </c>
    </row>
    <row r="134" s="2" customFormat="1" ht="37.8" customHeight="1">
      <c r="A134" s="35"/>
      <c r="B134" s="36"/>
      <c r="C134" s="226" t="s">
        <v>258</v>
      </c>
      <c r="D134" s="226" t="s">
        <v>221</v>
      </c>
      <c r="E134" s="227" t="s">
        <v>1520</v>
      </c>
      <c r="F134" s="228" t="s">
        <v>1521</v>
      </c>
      <c r="G134" s="229" t="s">
        <v>224</v>
      </c>
      <c r="H134" s="230">
        <v>25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1505</v>
      </c>
      <c r="AT134" s="238" t="s">
        <v>221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1505</v>
      </c>
      <c r="BM134" s="238" t="s">
        <v>1522</v>
      </c>
    </row>
    <row r="135" s="2" customFormat="1" ht="66.75" customHeight="1">
      <c r="A135" s="35"/>
      <c r="B135" s="36"/>
      <c r="C135" s="226" t="s">
        <v>850</v>
      </c>
      <c r="D135" s="226" t="s">
        <v>221</v>
      </c>
      <c r="E135" s="227" t="s">
        <v>1523</v>
      </c>
      <c r="F135" s="228" t="s">
        <v>1524</v>
      </c>
      <c r="G135" s="229" t="s">
        <v>224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1505</v>
      </c>
      <c r="AT135" s="238" t="s">
        <v>221</v>
      </c>
      <c r="AU135" s="238" t="s">
        <v>81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1505</v>
      </c>
      <c r="BM135" s="238" t="s">
        <v>1525</v>
      </c>
    </row>
    <row r="136" s="2" customFormat="1" ht="24.15" customHeight="1">
      <c r="A136" s="35"/>
      <c r="B136" s="36"/>
      <c r="C136" s="226" t="s">
        <v>309</v>
      </c>
      <c r="D136" s="226" t="s">
        <v>221</v>
      </c>
      <c r="E136" s="227" t="s">
        <v>1526</v>
      </c>
      <c r="F136" s="228" t="s">
        <v>1527</v>
      </c>
      <c r="G136" s="229" t="s">
        <v>224</v>
      </c>
      <c r="H136" s="230">
        <v>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1505</v>
      </c>
      <c r="AT136" s="238" t="s">
        <v>221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1505</v>
      </c>
      <c r="BM136" s="238" t="s">
        <v>1528</v>
      </c>
    </row>
    <row r="137" s="2" customFormat="1" ht="24.15" customHeight="1">
      <c r="A137" s="35"/>
      <c r="B137" s="36"/>
      <c r="C137" s="226" t="s">
        <v>312</v>
      </c>
      <c r="D137" s="226" t="s">
        <v>221</v>
      </c>
      <c r="E137" s="227" t="s">
        <v>1529</v>
      </c>
      <c r="F137" s="228" t="s">
        <v>1530</v>
      </c>
      <c r="G137" s="229" t="s">
        <v>224</v>
      </c>
      <c r="H137" s="230">
        <v>2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1505</v>
      </c>
      <c r="AT137" s="238" t="s">
        <v>221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1505</v>
      </c>
      <c r="BM137" s="238" t="s">
        <v>1531</v>
      </c>
    </row>
    <row r="138" s="2" customFormat="1" ht="37.8" customHeight="1">
      <c r="A138" s="35"/>
      <c r="B138" s="36"/>
      <c r="C138" s="226" t="s">
        <v>121</v>
      </c>
      <c r="D138" s="226" t="s">
        <v>221</v>
      </c>
      <c r="E138" s="227" t="s">
        <v>1532</v>
      </c>
      <c r="F138" s="228" t="s">
        <v>1533</v>
      </c>
      <c r="G138" s="229" t="s">
        <v>224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1505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1505</v>
      </c>
      <c r="BM138" s="238" t="s">
        <v>1534</v>
      </c>
    </row>
    <row r="139" s="2" customFormat="1" ht="37.8" customHeight="1">
      <c r="A139" s="35"/>
      <c r="B139" s="36"/>
      <c r="C139" s="226" t="s">
        <v>124</v>
      </c>
      <c r="D139" s="226" t="s">
        <v>221</v>
      </c>
      <c r="E139" s="227" t="s">
        <v>1535</v>
      </c>
      <c r="F139" s="228" t="s">
        <v>1536</v>
      </c>
      <c r="G139" s="229" t="s">
        <v>224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1505</v>
      </c>
      <c r="AT139" s="238" t="s">
        <v>221</v>
      </c>
      <c r="AU139" s="238" t="s">
        <v>81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1505</v>
      </c>
      <c r="BM139" s="238" t="s">
        <v>1537</v>
      </c>
    </row>
    <row r="140" s="2" customFormat="1" ht="16.5" customHeight="1">
      <c r="A140" s="35"/>
      <c r="B140" s="36"/>
      <c r="C140" s="226" t="s">
        <v>127</v>
      </c>
      <c r="D140" s="226" t="s">
        <v>221</v>
      </c>
      <c r="E140" s="227" t="s">
        <v>1538</v>
      </c>
      <c r="F140" s="228" t="s">
        <v>1539</v>
      </c>
      <c r="G140" s="229" t="s">
        <v>224</v>
      </c>
      <c r="H140" s="230">
        <v>1</v>
      </c>
      <c r="I140" s="231"/>
      <c r="J140" s="232">
        <f>ROUND(I140*H140,2)</f>
        <v>0</v>
      </c>
      <c r="K140" s="233"/>
      <c r="L140" s="41"/>
      <c r="M140" s="252" t="s">
        <v>1</v>
      </c>
      <c r="N140" s="253" t="s">
        <v>38</v>
      </c>
      <c r="O140" s="254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1505</v>
      </c>
      <c r="AT140" s="238" t="s">
        <v>221</v>
      </c>
      <c r="AU140" s="238" t="s">
        <v>81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1505</v>
      </c>
      <c r="BM140" s="238" t="s">
        <v>1540</v>
      </c>
    </row>
    <row r="141" s="2" customFormat="1" ht="6.96" customHeight="1">
      <c r="A141" s="35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nQYfOuOcg1PvwHlvgEYlD87Fh51z9NKSP9YuGS8sbFOq26bKKTxoVnkoMalX2Ugus/n9NwmpCg0Yx1QVm+ZTlg==" hashValue="kBt7QCxtkutXAmR7oLb1kgKBjEIpE17OJzaZJCcMyU/VjqBdYCCKkr6w30LGQiOcIfoq/QrzyIkKChfo3UN4BA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1541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ROUND(J126,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ROUND((SUM(BE126:BE138)),  2)</f>
        <v>0</v>
      </c>
      <c r="G37" s="35"/>
      <c r="H37" s="35"/>
      <c r="I37" s="162">
        <v>0.20999999999999999</v>
      </c>
      <c r="J37" s="161">
        <f>ROUND(((SUM(BE126:BE138))*I37),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ROUND((SUM(BF126:BF138)),  2)</f>
        <v>0</v>
      </c>
      <c r="G38" s="35"/>
      <c r="H38" s="35"/>
      <c r="I38" s="162">
        <v>0.14999999999999999</v>
      </c>
      <c r="J38" s="161">
        <f>ROUND(((SUM(BF126:BF138))*I38),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ROUND((SUM(BG126:BG138)),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ROUND((SUM(BH126:BH138)),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ROUND((SUM(BI126:BI138)),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07 - 2.NP - místnost č.206 - Kabinet učebny jazykové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J126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1498</v>
      </c>
      <c r="E101" s="190"/>
      <c r="F101" s="190"/>
      <c r="G101" s="190"/>
      <c r="H101" s="190"/>
      <c r="I101" s="190"/>
      <c r="J101" s="191">
        <f>J127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1499</v>
      </c>
      <c r="E102" s="195"/>
      <c r="F102" s="195"/>
      <c r="G102" s="195"/>
      <c r="H102" s="195"/>
      <c r="I102" s="195"/>
      <c r="J102" s="196">
        <f>J128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203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IROP - Stavební úpravy a přístavba objektu učeben v ZŠ Loučka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164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81" t="s">
        <v>165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166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82" t="s">
        <v>167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823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E13</f>
        <v>07 - 2.NP - místnost č.206 - Kabinet učebny jazykové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20</v>
      </c>
      <c r="D120" s="37"/>
      <c r="E120" s="37"/>
      <c r="F120" s="24" t="str">
        <f>F16</f>
        <v>Loučka</v>
      </c>
      <c r="G120" s="37"/>
      <c r="H120" s="37"/>
      <c r="I120" s="29" t="s">
        <v>22</v>
      </c>
      <c r="J120" s="76" t="str">
        <f>IF(J16="","",J16)</f>
        <v>3. 6. 2021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24</v>
      </c>
      <c r="D122" s="37"/>
      <c r="E122" s="37"/>
      <c r="F122" s="24" t="str">
        <f>E19</f>
        <v xml:space="preserve">Obec Loučka </v>
      </c>
      <c r="G122" s="37"/>
      <c r="H122" s="37"/>
      <c r="I122" s="29" t="s">
        <v>29</v>
      </c>
      <c r="J122" s="33" t="str">
        <f>E25</f>
        <v>BP projekt,s.r.o.Valašské Meziříčí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31</v>
      </c>
      <c r="J123" s="33" t="str">
        <f>E28</f>
        <v>Fajfrová Irena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204</v>
      </c>
      <c r="D125" s="201" t="s">
        <v>58</v>
      </c>
      <c r="E125" s="201" t="s">
        <v>54</v>
      </c>
      <c r="F125" s="201" t="s">
        <v>55</v>
      </c>
      <c r="G125" s="201" t="s">
        <v>205</v>
      </c>
      <c r="H125" s="201" t="s">
        <v>206</v>
      </c>
      <c r="I125" s="201" t="s">
        <v>207</v>
      </c>
      <c r="J125" s="202" t="s">
        <v>176</v>
      </c>
      <c r="K125" s="203" t="s">
        <v>208</v>
      </c>
      <c r="L125" s="204"/>
      <c r="M125" s="97" t="s">
        <v>1</v>
      </c>
      <c r="N125" s="98" t="s">
        <v>37</v>
      </c>
      <c r="O125" s="98" t="s">
        <v>209</v>
      </c>
      <c r="P125" s="98" t="s">
        <v>210</v>
      </c>
      <c r="Q125" s="98" t="s">
        <v>211</v>
      </c>
      <c r="R125" s="98" t="s">
        <v>212</v>
      </c>
      <c r="S125" s="98" t="s">
        <v>213</v>
      </c>
      <c r="T125" s="99" t="s">
        <v>214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04" t="s">
        <v>215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0"/>
      <c r="N126" s="206"/>
      <c r="O126" s="101"/>
      <c r="P126" s="207">
        <f>P127</f>
        <v>0</v>
      </c>
      <c r="Q126" s="101"/>
      <c r="R126" s="207">
        <f>R127</f>
        <v>0</v>
      </c>
      <c r="S126" s="101"/>
      <c r="T126" s="208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178</v>
      </c>
      <c r="BK126" s="209">
        <f>BK127</f>
        <v>0</v>
      </c>
    </row>
    <row r="127" s="12" customFormat="1" ht="25.92" customHeight="1">
      <c r="A127" s="12"/>
      <c r="B127" s="210"/>
      <c r="C127" s="211"/>
      <c r="D127" s="212" t="s">
        <v>72</v>
      </c>
      <c r="E127" s="213" t="s">
        <v>216</v>
      </c>
      <c r="F127" s="213" t="s">
        <v>1500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0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72</v>
      </c>
      <c r="AU127" s="222" t="s">
        <v>73</v>
      </c>
      <c r="AY127" s="221" t="s">
        <v>218</v>
      </c>
      <c r="BK127" s="223">
        <f>BK128</f>
        <v>0</v>
      </c>
    </row>
    <row r="128" s="12" customFormat="1" ht="22.8" customHeight="1">
      <c r="A128" s="12"/>
      <c r="B128" s="210"/>
      <c r="C128" s="211"/>
      <c r="D128" s="212" t="s">
        <v>72</v>
      </c>
      <c r="E128" s="224" t="s">
        <v>1501</v>
      </c>
      <c r="F128" s="224" t="s">
        <v>1502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SUM(P129:P138)</f>
        <v>0</v>
      </c>
      <c r="Q128" s="218"/>
      <c r="R128" s="219">
        <f>SUM(R129:R138)</f>
        <v>0</v>
      </c>
      <c r="S128" s="218"/>
      <c r="T128" s="220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79</v>
      </c>
      <c r="AY128" s="221" t="s">
        <v>218</v>
      </c>
      <c r="BK128" s="223">
        <f>SUM(BK129:BK138)</f>
        <v>0</v>
      </c>
    </row>
    <row r="129" s="2" customFormat="1" ht="49.05" customHeight="1">
      <c r="A129" s="35"/>
      <c r="B129" s="36"/>
      <c r="C129" s="226" t="s">
        <v>79</v>
      </c>
      <c r="D129" s="226" t="s">
        <v>221</v>
      </c>
      <c r="E129" s="227" t="s">
        <v>1542</v>
      </c>
      <c r="F129" s="228" t="s">
        <v>1543</v>
      </c>
      <c r="G129" s="229" t="s">
        <v>224</v>
      </c>
      <c r="H129" s="230">
        <v>2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1505</v>
      </c>
      <c r="AT129" s="238" t="s">
        <v>221</v>
      </c>
      <c r="AU129" s="238" t="s">
        <v>81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1505</v>
      </c>
      <c r="BM129" s="238" t="s">
        <v>1544</v>
      </c>
    </row>
    <row r="130" s="2" customFormat="1" ht="24.15" customHeight="1">
      <c r="A130" s="35"/>
      <c r="B130" s="36"/>
      <c r="C130" s="226" t="s">
        <v>81</v>
      </c>
      <c r="D130" s="226" t="s">
        <v>221</v>
      </c>
      <c r="E130" s="227" t="s">
        <v>1545</v>
      </c>
      <c r="F130" s="228" t="s">
        <v>1546</v>
      </c>
      <c r="G130" s="229" t="s">
        <v>224</v>
      </c>
      <c r="H130" s="230">
        <v>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1505</v>
      </c>
      <c r="AT130" s="238" t="s">
        <v>221</v>
      </c>
      <c r="AU130" s="238" t="s">
        <v>81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1505</v>
      </c>
      <c r="BM130" s="238" t="s">
        <v>1547</v>
      </c>
    </row>
    <row r="131" s="2" customFormat="1" ht="24.15" customHeight="1">
      <c r="A131" s="35"/>
      <c r="B131" s="36"/>
      <c r="C131" s="226" t="s">
        <v>89</v>
      </c>
      <c r="D131" s="226" t="s">
        <v>221</v>
      </c>
      <c r="E131" s="227" t="s">
        <v>1548</v>
      </c>
      <c r="F131" s="228" t="s">
        <v>1549</v>
      </c>
      <c r="G131" s="229" t="s">
        <v>224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1505</v>
      </c>
      <c r="AT131" s="238" t="s">
        <v>221</v>
      </c>
      <c r="AU131" s="238" t="s">
        <v>81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1505</v>
      </c>
      <c r="BM131" s="238" t="s">
        <v>1550</v>
      </c>
    </row>
    <row r="132" s="2" customFormat="1" ht="24.15" customHeight="1">
      <c r="A132" s="35"/>
      <c r="B132" s="36"/>
      <c r="C132" s="226" t="s">
        <v>96</v>
      </c>
      <c r="D132" s="226" t="s">
        <v>221</v>
      </c>
      <c r="E132" s="227" t="s">
        <v>1551</v>
      </c>
      <c r="F132" s="228" t="s">
        <v>1552</v>
      </c>
      <c r="G132" s="229" t="s">
        <v>224</v>
      </c>
      <c r="H132" s="230">
        <v>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1505</v>
      </c>
      <c r="AT132" s="238" t="s">
        <v>221</v>
      </c>
      <c r="AU132" s="238" t="s">
        <v>81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1505</v>
      </c>
      <c r="BM132" s="238" t="s">
        <v>1553</v>
      </c>
    </row>
    <row r="133" s="2" customFormat="1" ht="55.5" customHeight="1">
      <c r="A133" s="35"/>
      <c r="B133" s="36"/>
      <c r="C133" s="226" t="s">
        <v>1516</v>
      </c>
      <c r="D133" s="226" t="s">
        <v>221</v>
      </c>
      <c r="E133" s="227" t="s">
        <v>1554</v>
      </c>
      <c r="F133" s="228" t="s">
        <v>1555</v>
      </c>
      <c r="G133" s="229" t="s">
        <v>224</v>
      </c>
      <c r="H133" s="230">
        <v>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1505</v>
      </c>
      <c r="AT133" s="238" t="s">
        <v>221</v>
      </c>
      <c r="AU133" s="238" t="s">
        <v>81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1505</v>
      </c>
      <c r="BM133" s="238" t="s">
        <v>1556</v>
      </c>
    </row>
    <row r="134" s="2" customFormat="1" ht="24.15" customHeight="1">
      <c r="A134" s="35"/>
      <c r="B134" s="36"/>
      <c r="C134" s="226" t="s">
        <v>258</v>
      </c>
      <c r="D134" s="226" t="s">
        <v>221</v>
      </c>
      <c r="E134" s="227" t="s">
        <v>1557</v>
      </c>
      <c r="F134" s="228" t="s">
        <v>1558</v>
      </c>
      <c r="G134" s="229" t="s">
        <v>224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1505</v>
      </c>
      <c r="AT134" s="238" t="s">
        <v>221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1505</v>
      </c>
      <c r="BM134" s="238" t="s">
        <v>1559</v>
      </c>
    </row>
    <row r="135" s="2" customFormat="1" ht="24.15" customHeight="1">
      <c r="A135" s="35"/>
      <c r="B135" s="36"/>
      <c r="C135" s="226" t="s">
        <v>850</v>
      </c>
      <c r="D135" s="226" t="s">
        <v>221</v>
      </c>
      <c r="E135" s="227" t="s">
        <v>1529</v>
      </c>
      <c r="F135" s="228" t="s">
        <v>1530</v>
      </c>
      <c r="G135" s="229" t="s">
        <v>224</v>
      </c>
      <c r="H135" s="230">
        <v>2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1505</v>
      </c>
      <c r="AT135" s="238" t="s">
        <v>221</v>
      </c>
      <c r="AU135" s="238" t="s">
        <v>81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1505</v>
      </c>
      <c r="BM135" s="238" t="s">
        <v>1560</v>
      </c>
    </row>
    <row r="136" s="2" customFormat="1" ht="24.15" customHeight="1">
      <c r="A136" s="35"/>
      <c r="B136" s="36"/>
      <c r="C136" s="226" t="s">
        <v>309</v>
      </c>
      <c r="D136" s="226" t="s">
        <v>221</v>
      </c>
      <c r="E136" s="227" t="s">
        <v>1535</v>
      </c>
      <c r="F136" s="228" t="s">
        <v>1561</v>
      </c>
      <c r="G136" s="229" t="s">
        <v>224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1505</v>
      </c>
      <c r="AT136" s="238" t="s">
        <v>221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1505</v>
      </c>
      <c r="BM136" s="238" t="s">
        <v>1562</v>
      </c>
    </row>
    <row r="137" s="2" customFormat="1" ht="62.7" customHeight="1">
      <c r="A137" s="35"/>
      <c r="B137" s="36"/>
      <c r="C137" s="226" t="s">
        <v>312</v>
      </c>
      <c r="D137" s="226" t="s">
        <v>221</v>
      </c>
      <c r="E137" s="227" t="s">
        <v>1563</v>
      </c>
      <c r="F137" s="228" t="s">
        <v>1564</v>
      </c>
      <c r="G137" s="229" t="s">
        <v>224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1505</v>
      </c>
      <c r="AT137" s="238" t="s">
        <v>221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1505</v>
      </c>
      <c r="BM137" s="238" t="s">
        <v>1565</v>
      </c>
    </row>
    <row r="138" s="2" customFormat="1" ht="16.5" customHeight="1">
      <c r="A138" s="35"/>
      <c r="B138" s="36"/>
      <c r="C138" s="226" t="s">
        <v>121</v>
      </c>
      <c r="D138" s="226" t="s">
        <v>221</v>
      </c>
      <c r="E138" s="227" t="s">
        <v>1566</v>
      </c>
      <c r="F138" s="228" t="s">
        <v>1539</v>
      </c>
      <c r="G138" s="229" t="s">
        <v>224</v>
      </c>
      <c r="H138" s="230">
        <v>1</v>
      </c>
      <c r="I138" s="231"/>
      <c r="J138" s="232">
        <f>ROUND(I138*H138,2)</f>
        <v>0</v>
      </c>
      <c r="K138" s="233"/>
      <c r="L138" s="41"/>
      <c r="M138" s="252" t="s">
        <v>1</v>
      </c>
      <c r="N138" s="253" t="s">
        <v>38</v>
      </c>
      <c r="O138" s="254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1505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1505</v>
      </c>
      <c r="BM138" s="238" t="s">
        <v>1567</v>
      </c>
    </row>
    <row r="139" s="2" customFormat="1" ht="6.96" customHeight="1">
      <c r="A139" s="35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sheet="1" autoFilter="0" formatColumns="0" formatRows="0" objects="1" scenarios="1" spinCount="100000" saltValue="Ma/GV38s/dC7GGKDW8VCm+/wCbjSvVfhttqJOavyJRVrH4BWvIsmnEJfq0JsIPqYNDsE7s/xkW0dD3iM+GHtsA==" hashValue="XgLnLKuc/Eiv8W2A5CHaVrhbg2DU5WCfpVDrX+u4z5SLusmFaeV/7L7dywkb4VkFbEiVx1ZabF4Q/ISc5hTB7Q==" algorithmName="SHA-512" password="CC35"/>
  <autoFilter ref="C125:K13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1568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ROUND(J130,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ROUND((SUM(BE130:BE160)),  2)</f>
        <v>0</v>
      </c>
      <c r="G37" s="35"/>
      <c r="H37" s="35"/>
      <c r="I37" s="162">
        <v>0.20999999999999999</v>
      </c>
      <c r="J37" s="161">
        <f>ROUND(((SUM(BE130:BE160))*I37),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ROUND((SUM(BF130:BF160)),  2)</f>
        <v>0</v>
      </c>
      <c r="G38" s="35"/>
      <c r="H38" s="35"/>
      <c r="I38" s="162">
        <v>0.14999999999999999</v>
      </c>
      <c r="J38" s="161">
        <f>ROUND(((SUM(BF130:BF160))*I38),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ROUND((SUM(BG130:BG160)),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ROUND((SUM(BH130:BH160)),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ROUND((SUM(BI130:BI160)),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006 - D.1.4 Vzduchotechnika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J130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1569</v>
      </c>
      <c r="E101" s="190"/>
      <c r="F101" s="190"/>
      <c r="G101" s="190"/>
      <c r="H101" s="190"/>
      <c r="I101" s="190"/>
      <c r="J101" s="191">
        <f>J131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1570</v>
      </c>
      <c r="E102" s="195"/>
      <c r="F102" s="195"/>
      <c r="G102" s="195"/>
      <c r="H102" s="195"/>
      <c r="I102" s="195"/>
      <c r="J102" s="196">
        <f>J132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7"/>
      <c r="C103" s="188"/>
      <c r="D103" s="189" t="s">
        <v>1571</v>
      </c>
      <c r="E103" s="190"/>
      <c r="F103" s="190"/>
      <c r="G103" s="190"/>
      <c r="H103" s="190"/>
      <c r="I103" s="190"/>
      <c r="J103" s="191">
        <f>J138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7"/>
      <c r="C104" s="188"/>
      <c r="D104" s="189" t="s">
        <v>1572</v>
      </c>
      <c r="E104" s="190"/>
      <c r="F104" s="190"/>
      <c r="G104" s="190"/>
      <c r="H104" s="190"/>
      <c r="I104" s="190"/>
      <c r="J104" s="191">
        <f>J148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7"/>
      <c r="C105" s="188"/>
      <c r="D105" s="189" t="s">
        <v>1573</v>
      </c>
      <c r="E105" s="190"/>
      <c r="F105" s="190"/>
      <c r="G105" s="190"/>
      <c r="H105" s="190"/>
      <c r="I105" s="190"/>
      <c r="J105" s="191">
        <f>J150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7"/>
      <c r="C106" s="188"/>
      <c r="D106" s="189" t="s">
        <v>1574</v>
      </c>
      <c r="E106" s="190"/>
      <c r="F106" s="190"/>
      <c r="G106" s="190"/>
      <c r="H106" s="190"/>
      <c r="I106" s="190"/>
      <c r="J106" s="191">
        <f>J158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203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>IROP - Stavební úpravy a přístavba objektu učeben v ZŠ Loučka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" customFormat="1" ht="12" customHeight="1">
      <c r="B117" s="18"/>
      <c r="C117" s="29" t="s">
        <v>164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1" customFormat="1" ht="16.5" customHeight="1">
      <c r="B118" s="18"/>
      <c r="C118" s="19"/>
      <c r="D118" s="19"/>
      <c r="E118" s="181" t="s">
        <v>165</v>
      </c>
      <c r="F118" s="19"/>
      <c r="G118" s="19"/>
      <c r="H118" s="19"/>
      <c r="I118" s="19"/>
      <c r="J118" s="19"/>
      <c r="K118" s="19"/>
      <c r="L118" s="17"/>
    </row>
    <row r="119" s="1" customFormat="1" ht="12" customHeight="1">
      <c r="B119" s="18"/>
      <c r="C119" s="29" t="s">
        <v>166</v>
      </c>
      <c r="D119" s="19"/>
      <c r="E119" s="19"/>
      <c r="F119" s="19"/>
      <c r="G119" s="19"/>
      <c r="H119" s="19"/>
      <c r="I119" s="19"/>
      <c r="J119" s="19"/>
      <c r="K119" s="19"/>
      <c r="L119" s="17"/>
    </row>
    <row r="120" s="2" customFormat="1" ht="16.5" customHeight="1">
      <c r="A120" s="35"/>
      <c r="B120" s="36"/>
      <c r="C120" s="37"/>
      <c r="D120" s="37"/>
      <c r="E120" s="182" t="s">
        <v>167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168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3" t="str">
        <f>E13</f>
        <v>006 - D.1.4 Vzduchotechnika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</v>
      </c>
      <c r="D124" s="37"/>
      <c r="E124" s="37"/>
      <c r="F124" s="24" t="str">
        <f>F16</f>
        <v xml:space="preserve"> </v>
      </c>
      <c r="G124" s="37"/>
      <c r="H124" s="37"/>
      <c r="I124" s="29" t="s">
        <v>22</v>
      </c>
      <c r="J124" s="76" t="str">
        <f>IF(J16="","",J16)</f>
        <v>3. 6. 2021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24</v>
      </c>
      <c r="D126" s="37"/>
      <c r="E126" s="37"/>
      <c r="F126" s="24" t="str">
        <f>E19</f>
        <v xml:space="preserve"> </v>
      </c>
      <c r="G126" s="37"/>
      <c r="H126" s="37"/>
      <c r="I126" s="29" t="s">
        <v>29</v>
      </c>
      <c r="J126" s="33" t="str">
        <f>E25</f>
        <v xml:space="preserve"> 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27</v>
      </c>
      <c r="D127" s="37"/>
      <c r="E127" s="37"/>
      <c r="F127" s="24" t="str">
        <f>IF(E22="","",E22)</f>
        <v>Vyplň údaj</v>
      </c>
      <c r="G127" s="37"/>
      <c r="H127" s="37"/>
      <c r="I127" s="29" t="s">
        <v>31</v>
      </c>
      <c r="J127" s="33" t="str">
        <f>E28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204</v>
      </c>
      <c r="D129" s="201" t="s">
        <v>58</v>
      </c>
      <c r="E129" s="201" t="s">
        <v>54</v>
      </c>
      <c r="F129" s="201" t="s">
        <v>55</v>
      </c>
      <c r="G129" s="201" t="s">
        <v>205</v>
      </c>
      <c r="H129" s="201" t="s">
        <v>206</v>
      </c>
      <c r="I129" s="201" t="s">
        <v>207</v>
      </c>
      <c r="J129" s="202" t="s">
        <v>176</v>
      </c>
      <c r="K129" s="203" t="s">
        <v>208</v>
      </c>
      <c r="L129" s="204"/>
      <c r="M129" s="97" t="s">
        <v>1</v>
      </c>
      <c r="N129" s="98" t="s">
        <v>37</v>
      </c>
      <c r="O129" s="98" t="s">
        <v>209</v>
      </c>
      <c r="P129" s="98" t="s">
        <v>210</v>
      </c>
      <c r="Q129" s="98" t="s">
        <v>211</v>
      </c>
      <c r="R129" s="98" t="s">
        <v>212</v>
      </c>
      <c r="S129" s="98" t="s">
        <v>213</v>
      </c>
      <c r="T129" s="99" t="s">
        <v>214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04" t="s">
        <v>215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0"/>
      <c r="N130" s="206"/>
      <c r="O130" s="101"/>
      <c r="P130" s="207">
        <f>P131+P138+P148+P150+P158</f>
        <v>0</v>
      </c>
      <c r="Q130" s="101"/>
      <c r="R130" s="207">
        <f>R131+R138+R148+R150+R158</f>
        <v>0</v>
      </c>
      <c r="S130" s="101"/>
      <c r="T130" s="208">
        <f>T131+T138+T148+T150+T158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72</v>
      </c>
      <c r="AU130" s="14" t="s">
        <v>178</v>
      </c>
      <c r="BK130" s="209">
        <f>BK131+BK138+BK148+BK150+BK158</f>
        <v>0</v>
      </c>
    </row>
    <row r="131" s="12" customFormat="1" ht="25.92" customHeight="1">
      <c r="A131" s="12"/>
      <c r="B131" s="210"/>
      <c r="C131" s="211"/>
      <c r="D131" s="212" t="s">
        <v>72</v>
      </c>
      <c r="E131" s="213" t="s">
        <v>1025</v>
      </c>
      <c r="F131" s="213" t="s">
        <v>1575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</f>
        <v>0</v>
      </c>
      <c r="Q131" s="218"/>
      <c r="R131" s="219">
        <f>R132</f>
        <v>0</v>
      </c>
      <c r="S131" s="218"/>
      <c r="T131" s="22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79</v>
      </c>
      <c r="AT131" s="222" t="s">
        <v>72</v>
      </c>
      <c r="AU131" s="222" t="s">
        <v>73</v>
      </c>
      <c r="AY131" s="221" t="s">
        <v>218</v>
      </c>
      <c r="BK131" s="223">
        <f>BK132</f>
        <v>0</v>
      </c>
    </row>
    <row r="132" s="12" customFormat="1" ht="22.8" customHeight="1">
      <c r="A132" s="12"/>
      <c r="B132" s="210"/>
      <c r="C132" s="211"/>
      <c r="D132" s="212" t="s">
        <v>72</v>
      </c>
      <c r="E132" s="224" t="s">
        <v>1044</v>
      </c>
      <c r="F132" s="224" t="s">
        <v>1576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SUM(P133:P137)</f>
        <v>0</v>
      </c>
      <c r="Q132" s="218"/>
      <c r="R132" s="219">
        <f>SUM(R133:R137)</f>
        <v>0</v>
      </c>
      <c r="S132" s="218"/>
      <c r="T132" s="220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72</v>
      </c>
      <c r="AU132" s="222" t="s">
        <v>79</v>
      </c>
      <c r="AY132" s="221" t="s">
        <v>218</v>
      </c>
      <c r="BK132" s="223">
        <f>SUM(BK133:BK137)</f>
        <v>0</v>
      </c>
    </row>
    <row r="133" s="2" customFormat="1" ht="21.75" customHeight="1">
      <c r="A133" s="35"/>
      <c r="B133" s="36"/>
      <c r="C133" s="240" t="s">
        <v>73</v>
      </c>
      <c r="D133" s="240" t="s">
        <v>306</v>
      </c>
      <c r="E133" s="241" t="s">
        <v>1150</v>
      </c>
      <c r="F133" s="242" t="s">
        <v>1577</v>
      </c>
      <c r="G133" s="243" t="s">
        <v>1222</v>
      </c>
      <c r="H133" s="244">
        <v>1</v>
      </c>
      <c r="I133" s="245"/>
      <c r="J133" s="246">
        <f>ROUND(I133*H133,2)</f>
        <v>0</v>
      </c>
      <c r="K133" s="247"/>
      <c r="L133" s="248"/>
      <c r="M133" s="249" t="s">
        <v>1</v>
      </c>
      <c r="N133" s="250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309</v>
      </c>
      <c r="AT133" s="238" t="s">
        <v>306</v>
      </c>
      <c r="AU133" s="238" t="s">
        <v>81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81</v>
      </c>
    </row>
    <row r="134" s="2" customFormat="1" ht="21.75" customHeight="1">
      <c r="A134" s="35"/>
      <c r="B134" s="36"/>
      <c r="C134" s="240" t="s">
        <v>73</v>
      </c>
      <c r="D134" s="240" t="s">
        <v>306</v>
      </c>
      <c r="E134" s="241" t="s">
        <v>1152</v>
      </c>
      <c r="F134" s="242" t="s">
        <v>1578</v>
      </c>
      <c r="G134" s="243" t="s">
        <v>1222</v>
      </c>
      <c r="H134" s="244">
        <v>1</v>
      </c>
      <c r="I134" s="245"/>
      <c r="J134" s="246">
        <f>ROUND(I134*H134,2)</f>
        <v>0</v>
      </c>
      <c r="K134" s="247"/>
      <c r="L134" s="248"/>
      <c r="M134" s="249" t="s">
        <v>1</v>
      </c>
      <c r="N134" s="250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309</v>
      </c>
      <c r="AT134" s="238" t="s">
        <v>306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96</v>
      </c>
    </row>
    <row r="135" s="2" customFormat="1" ht="16.5" customHeight="1">
      <c r="A135" s="35"/>
      <c r="B135" s="36"/>
      <c r="C135" s="240" t="s">
        <v>73</v>
      </c>
      <c r="D135" s="240" t="s">
        <v>306</v>
      </c>
      <c r="E135" s="241" t="s">
        <v>1154</v>
      </c>
      <c r="F135" s="242" t="s">
        <v>1579</v>
      </c>
      <c r="G135" s="243" t="s">
        <v>1029</v>
      </c>
      <c r="H135" s="244">
        <v>1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309</v>
      </c>
      <c r="AT135" s="238" t="s">
        <v>306</v>
      </c>
      <c r="AU135" s="238" t="s">
        <v>81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258</v>
      </c>
    </row>
    <row r="136" s="2" customFormat="1" ht="16.5" customHeight="1">
      <c r="A136" s="35"/>
      <c r="B136" s="36"/>
      <c r="C136" s="240" t="s">
        <v>73</v>
      </c>
      <c r="D136" s="240" t="s">
        <v>306</v>
      </c>
      <c r="E136" s="241" t="s">
        <v>1156</v>
      </c>
      <c r="F136" s="242" t="s">
        <v>1580</v>
      </c>
      <c r="G136" s="243" t="s">
        <v>1029</v>
      </c>
      <c r="H136" s="244">
        <v>1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309</v>
      </c>
      <c r="AT136" s="238" t="s">
        <v>306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309</v>
      </c>
    </row>
    <row r="137" s="2" customFormat="1" ht="16.5" customHeight="1">
      <c r="A137" s="35"/>
      <c r="B137" s="36"/>
      <c r="C137" s="240" t="s">
        <v>73</v>
      </c>
      <c r="D137" s="240" t="s">
        <v>306</v>
      </c>
      <c r="E137" s="241" t="s">
        <v>1158</v>
      </c>
      <c r="F137" s="242" t="s">
        <v>1581</v>
      </c>
      <c r="G137" s="243" t="s">
        <v>1029</v>
      </c>
      <c r="H137" s="244">
        <v>11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309</v>
      </c>
      <c r="AT137" s="238" t="s">
        <v>306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121</v>
      </c>
    </row>
    <row r="138" s="12" customFormat="1" ht="25.92" customHeight="1">
      <c r="A138" s="12"/>
      <c r="B138" s="210"/>
      <c r="C138" s="211"/>
      <c r="D138" s="212" t="s">
        <v>72</v>
      </c>
      <c r="E138" s="213" t="s">
        <v>1062</v>
      </c>
      <c r="F138" s="213" t="s">
        <v>1582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SUM(P139:P147)</f>
        <v>0</v>
      </c>
      <c r="Q138" s="218"/>
      <c r="R138" s="219">
        <f>SUM(R139:R147)</f>
        <v>0</v>
      </c>
      <c r="S138" s="218"/>
      <c r="T138" s="220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79</v>
      </c>
      <c r="AT138" s="222" t="s">
        <v>72</v>
      </c>
      <c r="AU138" s="222" t="s">
        <v>73</v>
      </c>
      <c r="AY138" s="221" t="s">
        <v>218</v>
      </c>
      <c r="BK138" s="223">
        <f>SUM(BK139:BK147)</f>
        <v>0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1160</v>
      </c>
      <c r="F139" s="228" t="s">
        <v>1583</v>
      </c>
      <c r="G139" s="229" t="s">
        <v>247</v>
      </c>
      <c r="H139" s="230">
        <v>3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127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1162</v>
      </c>
      <c r="F140" s="228" t="s">
        <v>1584</v>
      </c>
      <c r="G140" s="229" t="s">
        <v>247</v>
      </c>
      <c r="H140" s="230">
        <v>9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869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1164</v>
      </c>
      <c r="F141" s="228" t="s">
        <v>1585</v>
      </c>
      <c r="G141" s="229" t="s">
        <v>1029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425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1166</v>
      </c>
      <c r="F142" s="228" t="s">
        <v>1586</v>
      </c>
      <c r="G142" s="229" t="s">
        <v>1029</v>
      </c>
      <c r="H142" s="230">
        <v>2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883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1168</v>
      </c>
      <c r="F143" s="228" t="s">
        <v>1587</v>
      </c>
      <c r="G143" s="229" t="s">
        <v>1029</v>
      </c>
      <c r="H143" s="230">
        <v>2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891</v>
      </c>
    </row>
    <row r="144" s="2" customFormat="1" ht="21.75" customHeight="1">
      <c r="A144" s="35"/>
      <c r="B144" s="36"/>
      <c r="C144" s="226" t="s">
        <v>73</v>
      </c>
      <c r="D144" s="226" t="s">
        <v>221</v>
      </c>
      <c r="E144" s="227" t="s">
        <v>1170</v>
      </c>
      <c r="F144" s="228" t="s">
        <v>1588</v>
      </c>
      <c r="G144" s="229" t="s">
        <v>1029</v>
      </c>
      <c r="H144" s="230">
        <v>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900</v>
      </c>
    </row>
    <row r="145" s="2" customFormat="1" ht="21.75" customHeight="1">
      <c r="A145" s="35"/>
      <c r="B145" s="36"/>
      <c r="C145" s="226" t="s">
        <v>73</v>
      </c>
      <c r="D145" s="226" t="s">
        <v>221</v>
      </c>
      <c r="E145" s="227" t="s">
        <v>1173</v>
      </c>
      <c r="F145" s="228" t="s">
        <v>1589</v>
      </c>
      <c r="G145" s="229" t="s">
        <v>1029</v>
      </c>
      <c r="H145" s="230">
        <v>2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910</v>
      </c>
    </row>
    <row r="146" s="2" customFormat="1" ht="24.15" customHeight="1">
      <c r="A146" s="35"/>
      <c r="B146" s="36"/>
      <c r="C146" s="226" t="s">
        <v>73</v>
      </c>
      <c r="D146" s="226" t="s">
        <v>221</v>
      </c>
      <c r="E146" s="227" t="s">
        <v>1175</v>
      </c>
      <c r="F146" s="228" t="s">
        <v>1590</v>
      </c>
      <c r="G146" s="229" t="s">
        <v>1029</v>
      </c>
      <c r="H146" s="230">
        <v>2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917</v>
      </c>
    </row>
    <row r="147" s="2" customFormat="1" ht="24.15" customHeight="1">
      <c r="A147" s="35"/>
      <c r="B147" s="36"/>
      <c r="C147" s="226" t="s">
        <v>73</v>
      </c>
      <c r="D147" s="226" t="s">
        <v>221</v>
      </c>
      <c r="E147" s="227" t="s">
        <v>1177</v>
      </c>
      <c r="F147" s="228" t="s">
        <v>1591</v>
      </c>
      <c r="G147" s="229" t="s">
        <v>247</v>
      </c>
      <c r="H147" s="230">
        <v>9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925</v>
      </c>
    </row>
    <row r="148" s="12" customFormat="1" ht="25.92" customHeight="1">
      <c r="A148" s="12"/>
      <c r="B148" s="210"/>
      <c r="C148" s="211"/>
      <c r="D148" s="212" t="s">
        <v>72</v>
      </c>
      <c r="E148" s="213" t="s">
        <v>1072</v>
      </c>
      <c r="F148" s="213" t="s">
        <v>1592</v>
      </c>
      <c r="G148" s="211"/>
      <c r="H148" s="211"/>
      <c r="I148" s="214"/>
      <c r="J148" s="215">
        <f>BK148</f>
        <v>0</v>
      </c>
      <c r="K148" s="211"/>
      <c r="L148" s="216"/>
      <c r="M148" s="217"/>
      <c r="N148" s="218"/>
      <c r="O148" s="218"/>
      <c r="P148" s="219">
        <f>P149</f>
        <v>0</v>
      </c>
      <c r="Q148" s="218"/>
      <c r="R148" s="219">
        <f>R149</f>
        <v>0</v>
      </c>
      <c r="S148" s="218"/>
      <c r="T148" s="22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79</v>
      </c>
      <c r="AT148" s="222" t="s">
        <v>72</v>
      </c>
      <c r="AU148" s="222" t="s">
        <v>73</v>
      </c>
      <c r="AY148" s="221" t="s">
        <v>218</v>
      </c>
      <c r="BK148" s="223">
        <f>BK149</f>
        <v>0</v>
      </c>
    </row>
    <row r="149" s="2" customFormat="1" ht="16.5" customHeight="1">
      <c r="A149" s="35"/>
      <c r="B149" s="36"/>
      <c r="C149" s="226" t="s">
        <v>81</v>
      </c>
      <c r="D149" s="226" t="s">
        <v>221</v>
      </c>
      <c r="E149" s="227" t="s">
        <v>1179</v>
      </c>
      <c r="F149" s="228" t="s">
        <v>1593</v>
      </c>
      <c r="G149" s="229" t="s">
        <v>1222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1594</v>
      </c>
    </row>
    <row r="150" s="12" customFormat="1" ht="25.92" customHeight="1">
      <c r="A150" s="12"/>
      <c r="B150" s="210"/>
      <c r="C150" s="211"/>
      <c r="D150" s="212" t="s">
        <v>72</v>
      </c>
      <c r="E150" s="213" t="s">
        <v>1120</v>
      </c>
      <c r="F150" s="213" t="s">
        <v>1595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SUM(P151:P157)</f>
        <v>0</v>
      </c>
      <c r="Q150" s="218"/>
      <c r="R150" s="219">
        <f>SUM(R151:R157)</f>
        <v>0</v>
      </c>
      <c r="S150" s="218"/>
      <c r="T150" s="220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73</v>
      </c>
      <c r="AY150" s="221" t="s">
        <v>218</v>
      </c>
      <c r="BK150" s="223">
        <f>SUM(BK151:BK157)</f>
        <v>0</v>
      </c>
    </row>
    <row r="151" s="2" customFormat="1" ht="24.15" customHeight="1">
      <c r="A151" s="35"/>
      <c r="B151" s="36"/>
      <c r="C151" s="226" t="s">
        <v>73</v>
      </c>
      <c r="D151" s="226" t="s">
        <v>221</v>
      </c>
      <c r="E151" s="227" t="s">
        <v>1181</v>
      </c>
      <c r="F151" s="228" t="s">
        <v>1596</v>
      </c>
      <c r="G151" s="229" t="s">
        <v>1597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430</v>
      </c>
    </row>
    <row r="152" s="2" customFormat="1" ht="21.75" customHeight="1">
      <c r="A152" s="35"/>
      <c r="B152" s="36"/>
      <c r="C152" s="226" t="s">
        <v>73</v>
      </c>
      <c r="D152" s="226" t="s">
        <v>221</v>
      </c>
      <c r="E152" s="227" t="s">
        <v>1183</v>
      </c>
      <c r="F152" s="228" t="s">
        <v>1598</v>
      </c>
      <c r="G152" s="229" t="s">
        <v>1597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939</v>
      </c>
    </row>
    <row r="153" s="2" customFormat="1" ht="16.5" customHeight="1">
      <c r="A153" s="35"/>
      <c r="B153" s="36"/>
      <c r="C153" s="226" t="s">
        <v>73</v>
      </c>
      <c r="D153" s="226" t="s">
        <v>221</v>
      </c>
      <c r="E153" s="227" t="s">
        <v>1185</v>
      </c>
      <c r="F153" s="228" t="s">
        <v>1599</v>
      </c>
      <c r="G153" s="229" t="s">
        <v>1597</v>
      </c>
      <c r="H153" s="230">
        <v>0.5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947</v>
      </c>
    </row>
    <row r="154" s="2" customFormat="1" ht="16.5" customHeight="1">
      <c r="A154" s="35"/>
      <c r="B154" s="36"/>
      <c r="C154" s="226" t="s">
        <v>73</v>
      </c>
      <c r="D154" s="226" t="s">
        <v>221</v>
      </c>
      <c r="E154" s="227" t="s">
        <v>1249</v>
      </c>
      <c r="F154" s="228" t="s">
        <v>1600</v>
      </c>
      <c r="G154" s="229" t="s">
        <v>1597</v>
      </c>
      <c r="H154" s="230">
        <v>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79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955</v>
      </c>
    </row>
    <row r="155" s="2" customFormat="1" ht="16.5" customHeight="1">
      <c r="A155" s="35"/>
      <c r="B155" s="36"/>
      <c r="C155" s="226" t="s">
        <v>73</v>
      </c>
      <c r="D155" s="226" t="s">
        <v>221</v>
      </c>
      <c r="E155" s="227" t="s">
        <v>1199</v>
      </c>
      <c r="F155" s="228" t="s">
        <v>1601</v>
      </c>
      <c r="G155" s="229" t="s">
        <v>1597</v>
      </c>
      <c r="H155" s="230">
        <v>2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79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965</v>
      </c>
    </row>
    <row r="156" s="2" customFormat="1" ht="16.5" customHeight="1">
      <c r="A156" s="35"/>
      <c r="B156" s="36"/>
      <c r="C156" s="226" t="s">
        <v>73</v>
      </c>
      <c r="D156" s="226" t="s">
        <v>221</v>
      </c>
      <c r="E156" s="227" t="s">
        <v>1201</v>
      </c>
      <c r="F156" s="228" t="s">
        <v>1602</v>
      </c>
      <c r="G156" s="229" t="s">
        <v>1597</v>
      </c>
      <c r="H156" s="230">
        <v>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79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973</v>
      </c>
    </row>
    <row r="157" s="2" customFormat="1" ht="16.5" customHeight="1">
      <c r="A157" s="35"/>
      <c r="B157" s="36"/>
      <c r="C157" s="226" t="s">
        <v>73</v>
      </c>
      <c r="D157" s="226" t="s">
        <v>221</v>
      </c>
      <c r="E157" s="227" t="s">
        <v>1203</v>
      </c>
      <c r="F157" s="228" t="s">
        <v>1603</v>
      </c>
      <c r="G157" s="229" t="s">
        <v>1597</v>
      </c>
      <c r="H157" s="230">
        <v>6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79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260</v>
      </c>
    </row>
    <row r="158" s="12" customFormat="1" ht="25.92" customHeight="1">
      <c r="A158" s="12"/>
      <c r="B158" s="210"/>
      <c r="C158" s="211"/>
      <c r="D158" s="212" t="s">
        <v>72</v>
      </c>
      <c r="E158" s="213" t="s">
        <v>1604</v>
      </c>
      <c r="F158" s="213" t="s">
        <v>1605</v>
      </c>
      <c r="G158" s="211"/>
      <c r="H158" s="211"/>
      <c r="I158" s="214"/>
      <c r="J158" s="215">
        <f>BK158</f>
        <v>0</v>
      </c>
      <c r="K158" s="211"/>
      <c r="L158" s="216"/>
      <c r="M158" s="217"/>
      <c r="N158" s="218"/>
      <c r="O158" s="218"/>
      <c r="P158" s="219">
        <f>SUM(P159:P160)</f>
        <v>0</v>
      </c>
      <c r="Q158" s="218"/>
      <c r="R158" s="219">
        <f>SUM(R159:R160)</f>
        <v>0</v>
      </c>
      <c r="S158" s="218"/>
      <c r="T158" s="220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79</v>
      </c>
      <c r="AT158" s="222" t="s">
        <v>72</v>
      </c>
      <c r="AU158" s="222" t="s">
        <v>73</v>
      </c>
      <c r="AY158" s="221" t="s">
        <v>218</v>
      </c>
      <c r="BK158" s="223">
        <f>SUM(BK159:BK160)</f>
        <v>0</v>
      </c>
    </row>
    <row r="159" s="2" customFormat="1" ht="16.5" customHeight="1">
      <c r="A159" s="35"/>
      <c r="B159" s="36"/>
      <c r="C159" s="226" t="s">
        <v>73</v>
      </c>
      <c r="D159" s="226" t="s">
        <v>221</v>
      </c>
      <c r="E159" s="227" t="s">
        <v>1606</v>
      </c>
      <c r="F159" s="228" t="s">
        <v>1607</v>
      </c>
      <c r="G159" s="229" t="s">
        <v>1222</v>
      </c>
      <c r="H159" s="230">
        <v>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79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264</v>
      </c>
    </row>
    <row r="160" s="2" customFormat="1" ht="16.5" customHeight="1">
      <c r="A160" s="35"/>
      <c r="B160" s="36"/>
      <c r="C160" s="226" t="s">
        <v>73</v>
      </c>
      <c r="D160" s="226" t="s">
        <v>221</v>
      </c>
      <c r="E160" s="227" t="s">
        <v>1608</v>
      </c>
      <c r="F160" s="228" t="s">
        <v>1609</v>
      </c>
      <c r="G160" s="229" t="s">
        <v>1222</v>
      </c>
      <c r="H160" s="230">
        <v>1</v>
      </c>
      <c r="I160" s="231"/>
      <c r="J160" s="232">
        <f>ROUND(I160*H160,2)</f>
        <v>0</v>
      </c>
      <c r="K160" s="233"/>
      <c r="L160" s="41"/>
      <c r="M160" s="252" t="s">
        <v>1</v>
      </c>
      <c r="N160" s="253" t="s">
        <v>38</v>
      </c>
      <c r="O160" s="254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79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272</v>
      </c>
    </row>
    <row r="161" s="2" customFormat="1" ht="6.96" customHeight="1">
      <c r="A161" s="35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sheet="1" autoFilter="0" formatColumns="0" formatRows="0" objects="1" scenarios="1" spinCount="100000" saltValue="NlwNUs8so5KMtJr+joGLG9Rs9IYhNmbcldjE5OWOKnu2sAt034umlhdzpRUng0lX7VK75lNktlbU4Lyo3M1h0A==" hashValue="YYhzALj/DM7kRyA/x7DvfE07R9OdyYIsGCb80FIU4tzenvPPBwDOK2SHuBavZ3g4bHYOxLlygrHzO66V1llA8g==" algorithmName="SHA-512" password="CC35"/>
  <autoFilter ref="C129:K16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146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1610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ROUND((SUM(BE131:BE253)),  2)</f>
        <v>0</v>
      </c>
      <c r="G37" s="35"/>
      <c r="H37" s="35"/>
      <c r="I37" s="162">
        <v>0.20999999999999999</v>
      </c>
      <c r="J37" s="161">
        <f>ROUND(((SUM(BE131:BE253))*I37),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ROUND((SUM(BF131:BF253)),  2)</f>
        <v>0</v>
      </c>
      <c r="G38" s="35"/>
      <c r="H38" s="35"/>
      <c r="I38" s="162">
        <v>0.14999999999999999</v>
      </c>
      <c r="J38" s="161">
        <f>ROUND(((SUM(BF131:BF253))*I38),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ROUND((SUM(BG131:BG253)),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ROUND((SUM(BH131:BH253)),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ROUND((SUM(BI131:BI253)),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004 - D.1.4 Silnoproudá elektrotechnika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1611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1612</v>
      </c>
      <c r="E102" s="195"/>
      <c r="F102" s="195"/>
      <c r="G102" s="195"/>
      <c r="H102" s="195"/>
      <c r="I102" s="195"/>
      <c r="J102" s="196">
        <f>J133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29"/>
      <c r="D103" s="194" t="s">
        <v>1613</v>
      </c>
      <c r="E103" s="195"/>
      <c r="F103" s="195"/>
      <c r="G103" s="195"/>
      <c r="H103" s="195"/>
      <c r="I103" s="195"/>
      <c r="J103" s="196">
        <f>J144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1614</v>
      </c>
      <c r="E104" s="195"/>
      <c r="F104" s="195"/>
      <c r="G104" s="195"/>
      <c r="H104" s="195"/>
      <c r="I104" s="195"/>
      <c r="J104" s="196">
        <f>J150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1615</v>
      </c>
      <c r="E105" s="195"/>
      <c r="F105" s="195"/>
      <c r="G105" s="195"/>
      <c r="H105" s="195"/>
      <c r="I105" s="195"/>
      <c r="J105" s="196">
        <f>J204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1616</v>
      </c>
      <c r="E106" s="195"/>
      <c r="F106" s="195"/>
      <c r="G106" s="195"/>
      <c r="H106" s="195"/>
      <c r="I106" s="195"/>
      <c r="J106" s="196">
        <f>J214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7"/>
      <c r="C107" s="188"/>
      <c r="D107" s="189" t="s">
        <v>1617</v>
      </c>
      <c r="E107" s="190"/>
      <c r="F107" s="190"/>
      <c r="G107" s="190"/>
      <c r="H107" s="190"/>
      <c r="I107" s="190"/>
      <c r="J107" s="191">
        <f>J231</f>
        <v>0</v>
      </c>
      <c r="K107" s="188"/>
      <c r="L107" s="19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203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1" t="str">
        <f>E7</f>
        <v>IROP - Stavební úpravy a přístavba objektu učeben v ZŠ Loučka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164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81" t="s">
        <v>165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166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82" t="s">
        <v>167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168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3" t="str">
        <f>E13</f>
        <v>004 - D.1.4 Silnoproudá elektrotechnika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20</v>
      </c>
      <c r="D125" s="37"/>
      <c r="E125" s="37"/>
      <c r="F125" s="24" t="str">
        <f>F16</f>
        <v xml:space="preserve"> </v>
      </c>
      <c r="G125" s="37"/>
      <c r="H125" s="37"/>
      <c r="I125" s="29" t="s">
        <v>22</v>
      </c>
      <c r="J125" s="76" t="str">
        <f>IF(J16="","",J16)</f>
        <v>3. 6. 2021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24</v>
      </c>
      <c r="D127" s="37"/>
      <c r="E127" s="37"/>
      <c r="F127" s="24" t="str">
        <f>E19</f>
        <v xml:space="preserve"> </v>
      </c>
      <c r="G127" s="37"/>
      <c r="H127" s="37"/>
      <c r="I127" s="29" t="s">
        <v>29</v>
      </c>
      <c r="J127" s="33" t="str">
        <f>E25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31</v>
      </c>
      <c r="J128" s="33" t="str">
        <f>E28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204</v>
      </c>
      <c r="D130" s="201" t="s">
        <v>58</v>
      </c>
      <c r="E130" s="201" t="s">
        <v>54</v>
      </c>
      <c r="F130" s="201" t="s">
        <v>55</v>
      </c>
      <c r="G130" s="201" t="s">
        <v>205</v>
      </c>
      <c r="H130" s="201" t="s">
        <v>206</v>
      </c>
      <c r="I130" s="201" t="s">
        <v>207</v>
      </c>
      <c r="J130" s="202" t="s">
        <v>176</v>
      </c>
      <c r="K130" s="203" t="s">
        <v>208</v>
      </c>
      <c r="L130" s="204"/>
      <c r="M130" s="97" t="s">
        <v>1</v>
      </c>
      <c r="N130" s="98" t="s">
        <v>37</v>
      </c>
      <c r="O130" s="98" t="s">
        <v>209</v>
      </c>
      <c r="P130" s="98" t="s">
        <v>210</v>
      </c>
      <c r="Q130" s="98" t="s">
        <v>211</v>
      </c>
      <c r="R130" s="98" t="s">
        <v>212</v>
      </c>
      <c r="S130" s="98" t="s">
        <v>213</v>
      </c>
      <c r="T130" s="99" t="s">
        <v>214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04" t="s">
        <v>215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0"/>
      <c r="N131" s="206"/>
      <c r="O131" s="101"/>
      <c r="P131" s="207">
        <f>P132+P231</f>
        <v>0</v>
      </c>
      <c r="Q131" s="101"/>
      <c r="R131" s="207">
        <f>R132+R231</f>
        <v>0</v>
      </c>
      <c r="S131" s="101"/>
      <c r="T131" s="208">
        <f>T132+T231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178</v>
      </c>
      <c r="BK131" s="209">
        <f>BK132+BK231</f>
        <v>0</v>
      </c>
    </row>
    <row r="132" s="12" customFormat="1" ht="25.92" customHeight="1">
      <c r="A132" s="12"/>
      <c r="B132" s="210"/>
      <c r="C132" s="211"/>
      <c r="D132" s="212" t="s">
        <v>72</v>
      </c>
      <c r="E132" s="213" t="s">
        <v>1025</v>
      </c>
      <c r="F132" s="213" t="s">
        <v>1618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P133+P144+P150+P204+P214</f>
        <v>0</v>
      </c>
      <c r="Q132" s="218"/>
      <c r="R132" s="219">
        <f>R133+R144+R150+R204+R214</f>
        <v>0</v>
      </c>
      <c r="S132" s="218"/>
      <c r="T132" s="220">
        <f>T133+T144+T150+T204+T214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72</v>
      </c>
      <c r="AU132" s="222" t="s">
        <v>73</v>
      </c>
      <c r="AY132" s="221" t="s">
        <v>218</v>
      </c>
      <c r="BK132" s="223">
        <f>BK133+BK144+BK150+BK204+BK214</f>
        <v>0</v>
      </c>
    </row>
    <row r="133" s="12" customFormat="1" ht="22.8" customHeight="1">
      <c r="A133" s="12"/>
      <c r="B133" s="210"/>
      <c r="C133" s="211"/>
      <c r="D133" s="212" t="s">
        <v>72</v>
      </c>
      <c r="E133" s="224" t="s">
        <v>1044</v>
      </c>
      <c r="F133" s="224" t="s">
        <v>1619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SUM(P134:P143)</f>
        <v>0</v>
      </c>
      <c r="Q133" s="218"/>
      <c r="R133" s="219">
        <f>SUM(R134:R143)</f>
        <v>0</v>
      </c>
      <c r="S133" s="218"/>
      <c r="T133" s="220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79</v>
      </c>
      <c r="AT133" s="222" t="s">
        <v>72</v>
      </c>
      <c r="AU133" s="222" t="s">
        <v>79</v>
      </c>
      <c r="AY133" s="221" t="s">
        <v>218</v>
      </c>
      <c r="BK133" s="223">
        <f>SUM(BK134:BK143)</f>
        <v>0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1620</v>
      </c>
      <c r="F134" s="228" t="s">
        <v>1621</v>
      </c>
      <c r="G134" s="229" t="s">
        <v>1222</v>
      </c>
      <c r="H134" s="230">
        <v>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81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1622</v>
      </c>
      <c r="F135" s="228" t="s">
        <v>1623</v>
      </c>
      <c r="G135" s="229" t="s">
        <v>1222</v>
      </c>
      <c r="H135" s="230">
        <v>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81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96</v>
      </c>
    </row>
    <row r="136" s="2" customFormat="1" ht="24.15" customHeight="1">
      <c r="A136" s="35"/>
      <c r="B136" s="36"/>
      <c r="C136" s="226" t="s">
        <v>73</v>
      </c>
      <c r="D136" s="226" t="s">
        <v>221</v>
      </c>
      <c r="E136" s="227" t="s">
        <v>1624</v>
      </c>
      <c r="F136" s="228" t="s">
        <v>1625</v>
      </c>
      <c r="G136" s="229" t="s">
        <v>1626</v>
      </c>
      <c r="H136" s="230">
        <v>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258</v>
      </c>
    </row>
    <row r="137" s="2" customFormat="1" ht="24.15" customHeight="1">
      <c r="A137" s="35"/>
      <c r="B137" s="36"/>
      <c r="C137" s="226" t="s">
        <v>73</v>
      </c>
      <c r="D137" s="226" t="s">
        <v>221</v>
      </c>
      <c r="E137" s="227" t="s">
        <v>1627</v>
      </c>
      <c r="F137" s="228" t="s">
        <v>1628</v>
      </c>
      <c r="G137" s="229" t="s">
        <v>1626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309</v>
      </c>
    </row>
    <row r="138" s="2" customFormat="1" ht="24.15" customHeight="1">
      <c r="A138" s="35"/>
      <c r="B138" s="36"/>
      <c r="C138" s="226" t="s">
        <v>73</v>
      </c>
      <c r="D138" s="226" t="s">
        <v>221</v>
      </c>
      <c r="E138" s="227" t="s">
        <v>1629</v>
      </c>
      <c r="F138" s="228" t="s">
        <v>1630</v>
      </c>
      <c r="G138" s="229" t="s">
        <v>1626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121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1631</v>
      </c>
      <c r="F139" s="228" t="s">
        <v>1632</v>
      </c>
      <c r="G139" s="229" t="s">
        <v>1222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81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127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1633</v>
      </c>
      <c r="F140" s="228" t="s">
        <v>1621</v>
      </c>
      <c r="G140" s="229" t="s">
        <v>1222</v>
      </c>
      <c r="H140" s="230">
        <v>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81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869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1634</v>
      </c>
      <c r="F141" s="228" t="s">
        <v>1635</v>
      </c>
      <c r="G141" s="229" t="s">
        <v>1222</v>
      </c>
      <c r="H141" s="230">
        <v>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81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425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1636</v>
      </c>
      <c r="F142" s="228" t="s">
        <v>1637</v>
      </c>
      <c r="G142" s="229" t="s">
        <v>1222</v>
      </c>
      <c r="H142" s="230">
        <v>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81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883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1638</v>
      </c>
      <c r="F143" s="228" t="s">
        <v>1639</v>
      </c>
      <c r="G143" s="229" t="s">
        <v>1222</v>
      </c>
      <c r="H143" s="230">
        <v>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81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891</v>
      </c>
    </row>
    <row r="144" s="12" customFormat="1" ht="22.8" customHeight="1">
      <c r="A144" s="12"/>
      <c r="B144" s="210"/>
      <c r="C144" s="211"/>
      <c r="D144" s="212" t="s">
        <v>72</v>
      </c>
      <c r="E144" s="224" t="s">
        <v>1062</v>
      </c>
      <c r="F144" s="224" t="s">
        <v>1640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SUM(P145:P149)</f>
        <v>0</v>
      </c>
      <c r="Q144" s="218"/>
      <c r="R144" s="219">
        <f>SUM(R145:R149)</f>
        <v>0</v>
      </c>
      <c r="S144" s="218"/>
      <c r="T144" s="220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79</v>
      </c>
      <c r="AT144" s="222" t="s">
        <v>72</v>
      </c>
      <c r="AU144" s="222" t="s">
        <v>79</v>
      </c>
      <c r="AY144" s="221" t="s">
        <v>218</v>
      </c>
      <c r="BK144" s="223">
        <f>SUM(BK145:BK149)</f>
        <v>0</v>
      </c>
    </row>
    <row r="145" s="2" customFormat="1" ht="24.15" customHeight="1">
      <c r="A145" s="35"/>
      <c r="B145" s="36"/>
      <c r="C145" s="226" t="s">
        <v>73</v>
      </c>
      <c r="D145" s="226" t="s">
        <v>221</v>
      </c>
      <c r="E145" s="227" t="s">
        <v>1641</v>
      </c>
      <c r="F145" s="228" t="s">
        <v>1642</v>
      </c>
      <c r="G145" s="229" t="s">
        <v>1029</v>
      </c>
      <c r="H145" s="230">
        <v>10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81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900</v>
      </c>
    </row>
    <row r="146" s="2" customFormat="1" ht="24.15" customHeight="1">
      <c r="A146" s="35"/>
      <c r="B146" s="36"/>
      <c r="C146" s="226" t="s">
        <v>73</v>
      </c>
      <c r="D146" s="226" t="s">
        <v>221</v>
      </c>
      <c r="E146" s="227" t="s">
        <v>1643</v>
      </c>
      <c r="F146" s="228" t="s">
        <v>1644</v>
      </c>
      <c r="G146" s="229" t="s">
        <v>1029</v>
      </c>
      <c r="H146" s="230">
        <v>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81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910</v>
      </c>
    </row>
    <row r="147" s="2" customFormat="1" ht="24.15" customHeight="1">
      <c r="A147" s="35"/>
      <c r="B147" s="36"/>
      <c r="C147" s="226" t="s">
        <v>73</v>
      </c>
      <c r="D147" s="226" t="s">
        <v>221</v>
      </c>
      <c r="E147" s="227" t="s">
        <v>1645</v>
      </c>
      <c r="F147" s="228" t="s">
        <v>1646</v>
      </c>
      <c r="G147" s="229" t="s">
        <v>1029</v>
      </c>
      <c r="H147" s="230">
        <v>10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81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917</v>
      </c>
    </row>
    <row r="148" s="2" customFormat="1" ht="24.15" customHeight="1">
      <c r="A148" s="35"/>
      <c r="B148" s="36"/>
      <c r="C148" s="226" t="s">
        <v>73</v>
      </c>
      <c r="D148" s="226" t="s">
        <v>221</v>
      </c>
      <c r="E148" s="227" t="s">
        <v>1647</v>
      </c>
      <c r="F148" s="228" t="s">
        <v>1642</v>
      </c>
      <c r="G148" s="229" t="s">
        <v>1029</v>
      </c>
      <c r="H148" s="230">
        <v>19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81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925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1648</v>
      </c>
      <c r="F149" s="228" t="s">
        <v>1649</v>
      </c>
      <c r="G149" s="229" t="s">
        <v>1029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81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249</v>
      </c>
    </row>
    <row r="150" s="12" customFormat="1" ht="22.8" customHeight="1">
      <c r="A150" s="12"/>
      <c r="B150" s="210"/>
      <c r="C150" s="211"/>
      <c r="D150" s="212" t="s">
        <v>72</v>
      </c>
      <c r="E150" s="224" t="s">
        <v>1072</v>
      </c>
      <c r="F150" s="224" t="s">
        <v>1650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SUM(P151:P203)</f>
        <v>0</v>
      </c>
      <c r="Q150" s="218"/>
      <c r="R150" s="219">
        <f>SUM(R151:R203)</f>
        <v>0</v>
      </c>
      <c r="S150" s="218"/>
      <c r="T150" s="220">
        <f>SUM(T151:T203)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79</v>
      </c>
      <c r="AY150" s="221" t="s">
        <v>218</v>
      </c>
      <c r="BK150" s="223">
        <f>SUM(BK151:BK203)</f>
        <v>0</v>
      </c>
    </row>
    <row r="151" s="2" customFormat="1" ht="24.15" customHeight="1">
      <c r="A151" s="35"/>
      <c r="B151" s="36"/>
      <c r="C151" s="226" t="s">
        <v>73</v>
      </c>
      <c r="D151" s="226" t="s">
        <v>221</v>
      </c>
      <c r="E151" s="227" t="s">
        <v>1651</v>
      </c>
      <c r="F151" s="228" t="s">
        <v>1652</v>
      </c>
      <c r="G151" s="229" t="s">
        <v>1029</v>
      </c>
      <c r="H151" s="230">
        <v>2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81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430</v>
      </c>
    </row>
    <row r="152" s="2" customFormat="1" ht="24.15" customHeight="1">
      <c r="A152" s="35"/>
      <c r="B152" s="36"/>
      <c r="C152" s="226" t="s">
        <v>73</v>
      </c>
      <c r="D152" s="226" t="s">
        <v>221</v>
      </c>
      <c r="E152" s="227" t="s">
        <v>1653</v>
      </c>
      <c r="F152" s="228" t="s">
        <v>1654</v>
      </c>
      <c r="G152" s="229" t="s">
        <v>1029</v>
      </c>
      <c r="H152" s="230">
        <v>4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81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939</v>
      </c>
    </row>
    <row r="153" s="2" customFormat="1" ht="44.25" customHeight="1">
      <c r="A153" s="35"/>
      <c r="B153" s="36"/>
      <c r="C153" s="226" t="s">
        <v>73</v>
      </c>
      <c r="D153" s="226" t="s">
        <v>221</v>
      </c>
      <c r="E153" s="227" t="s">
        <v>1655</v>
      </c>
      <c r="F153" s="228" t="s">
        <v>1656</v>
      </c>
      <c r="G153" s="229" t="s">
        <v>1029</v>
      </c>
      <c r="H153" s="230">
        <v>0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947</v>
      </c>
    </row>
    <row r="154" s="2" customFormat="1" ht="24.15" customHeight="1">
      <c r="A154" s="35"/>
      <c r="B154" s="36"/>
      <c r="C154" s="226" t="s">
        <v>73</v>
      </c>
      <c r="D154" s="226" t="s">
        <v>221</v>
      </c>
      <c r="E154" s="227" t="s">
        <v>1657</v>
      </c>
      <c r="F154" s="228" t="s">
        <v>1658</v>
      </c>
      <c r="G154" s="229" t="s">
        <v>1029</v>
      </c>
      <c r="H154" s="230">
        <v>0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955</v>
      </c>
    </row>
    <row r="155" s="2" customFormat="1" ht="16.5" customHeight="1">
      <c r="A155" s="35"/>
      <c r="B155" s="36"/>
      <c r="C155" s="226" t="s">
        <v>73</v>
      </c>
      <c r="D155" s="226" t="s">
        <v>221</v>
      </c>
      <c r="E155" s="227" t="s">
        <v>1659</v>
      </c>
      <c r="F155" s="228" t="s">
        <v>1660</v>
      </c>
      <c r="G155" s="229" t="s">
        <v>1029</v>
      </c>
      <c r="H155" s="230">
        <v>0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965</v>
      </c>
    </row>
    <row r="156" s="2" customFormat="1" ht="16.5" customHeight="1">
      <c r="A156" s="35"/>
      <c r="B156" s="36"/>
      <c r="C156" s="226" t="s">
        <v>73</v>
      </c>
      <c r="D156" s="226" t="s">
        <v>221</v>
      </c>
      <c r="E156" s="227" t="s">
        <v>1661</v>
      </c>
      <c r="F156" s="228" t="s">
        <v>1662</v>
      </c>
      <c r="G156" s="229" t="s">
        <v>1029</v>
      </c>
      <c r="H156" s="230">
        <v>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973</v>
      </c>
    </row>
    <row r="157" s="2" customFormat="1" ht="24.15" customHeight="1">
      <c r="A157" s="35"/>
      <c r="B157" s="36"/>
      <c r="C157" s="226" t="s">
        <v>73</v>
      </c>
      <c r="D157" s="226" t="s">
        <v>221</v>
      </c>
      <c r="E157" s="227" t="s">
        <v>1663</v>
      </c>
      <c r="F157" s="228" t="s">
        <v>1664</v>
      </c>
      <c r="G157" s="229" t="s">
        <v>1029</v>
      </c>
      <c r="H157" s="230">
        <v>1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260</v>
      </c>
    </row>
    <row r="158" s="2" customFormat="1" ht="24.15" customHeight="1">
      <c r="A158" s="35"/>
      <c r="B158" s="36"/>
      <c r="C158" s="226" t="s">
        <v>73</v>
      </c>
      <c r="D158" s="226" t="s">
        <v>221</v>
      </c>
      <c r="E158" s="227" t="s">
        <v>1665</v>
      </c>
      <c r="F158" s="228" t="s">
        <v>1666</v>
      </c>
      <c r="G158" s="229" t="s">
        <v>1029</v>
      </c>
      <c r="H158" s="230">
        <v>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81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264</v>
      </c>
    </row>
    <row r="159" s="2" customFormat="1" ht="16.5" customHeight="1">
      <c r="A159" s="35"/>
      <c r="B159" s="36"/>
      <c r="C159" s="226" t="s">
        <v>73</v>
      </c>
      <c r="D159" s="226" t="s">
        <v>221</v>
      </c>
      <c r="E159" s="227" t="s">
        <v>1667</v>
      </c>
      <c r="F159" s="228" t="s">
        <v>1668</v>
      </c>
      <c r="G159" s="229" t="s">
        <v>247</v>
      </c>
      <c r="H159" s="230">
        <v>0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81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272</v>
      </c>
    </row>
    <row r="160" s="2" customFormat="1" ht="16.5" customHeight="1">
      <c r="A160" s="35"/>
      <c r="B160" s="36"/>
      <c r="C160" s="226" t="s">
        <v>73</v>
      </c>
      <c r="D160" s="226" t="s">
        <v>221</v>
      </c>
      <c r="E160" s="227" t="s">
        <v>1669</v>
      </c>
      <c r="F160" s="228" t="s">
        <v>1670</v>
      </c>
      <c r="G160" s="229" t="s">
        <v>247</v>
      </c>
      <c r="H160" s="230">
        <v>0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1084</v>
      </c>
    </row>
    <row r="161" s="2" customFormat="1" ht="16.5" customHeight="1">
      <c r="A161" s="35"/>
      <c r="B161" s="36"/>
      <c r="C161" s="226" t="s">
        <v>73</v>
      </c>
      <c r="D161" s="226" t="s">
        <v>221</v>
      </c>
      <c r="E161" s="227" t="s">
        <v>1671</v>
      </c>
      <c r="F161" s="228" t="s">
        <v>1672</v>
      </c>
      <c r="G161" s="229" t="s">
        <v>247</v>
      </c>
      <c r="H161" s="230">
        <v>0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96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96</v>
      </c>
      <c r="BM161" s="238" t="s">
        <v>1089</v>
      </c>
    </row>
    <row r="162" s="2" customFormat="1" ht="16.5" customHeight="1">
      <c r="A162" s="35"/>
      <c r="B162" s="36"/>
      <c r="C162" s="226" t="s">
        <v>73</v>
      </c>
      <c r="D162" s="226" t="s">
        <v>221</v>
      </c>
      <c r="E162" s="227" t="s">
        <v>1673</v>
      </c>
      <c r="F162" s="228" t="s">
        <v>1674</v>
      </c>
      <c r="G162" s="229" t="s">
        <v>247</v>
      </c>
      <c r="H162" s="230">
        <v>0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96</v>
      </c>
      <c r="AT162" s="238" t="s">
        <v>221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1092</v>
      </c>
    </row>
    <row r="163" s="2" customFormat="1" ht="24.15" customHeight="1">
      <c r="A163" s="35"/>
      <c r="B163" s="36"/>
      <c r="C163" s="226" t="s">
        <v>73</v>
      </c>
      <c r="D163" s="226" t="s">
        <v>221</v>
      </c>
      <c r="E163" s="227" t="s">
        <v>1675</v>
      </c>
      <c r="F163" s="228" t="s">
        <v>1676</v>
      </c>
      <c r="G163" s="229" t="s">
        <v>247</v>
      </c>
      <c r="H163" s="230">
        <v>40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1095</v>
      </c>
    </row>
    <row r="164" s="2" customFormat="1" ht="24.15" customHeight="1">
      <c r="A164" s="35"/>
      <c r="B164" s="36"/>
      <c r="C164" s="226" t="s">
        <v>73</v>
      </c>
      <c r="D164" s="226" t="s">
        <v>221</v>
      </c>
      <c r="E164" s="227" t="s">
        <v>1677</v>
      </c>
      <c r="F164" s="228" t="s">
        <v>1664</v>
      </c>
      <c r="G164" s="229" t="s">
        <v>1029</v>
      </c>
      <c r="H164" s="230">
        <v>45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1098</v>
      </c>
    </row>
    <row r="165" s="2" customFormat="1" ht="24.15" customHeight="1">
      <c r="A165" s="35"/>
      <c r="B165" s="36"/>
      <c r="C165" s="226" t="s">
        <v>73</v>
      </c>
      <c r="D165" s="226" t="s">
        <v>221</v>
      </c>
      <c r="E165" s="227" t="s">
        <v>1678</v>
      </c>
      <c r="F165" s="228" t="s">
        <v>1679</v>
      </c>
      <c r="G165" s="229" t="s">
        <v>1029</v>
      </c>
      <c r="H165" s="230">
        <v>4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1101</v>
      </c>
    </row>
    <row r="166" s="2" customFormat="1" ht="16.5" customHeight="1">
      <c r="A166" s="35"/>
      <c r="B166" s="36"/>
      <c r="C166" s="226" t="s">
        <v>73</v>
      </c>
      <c r="D166" s="226" t="s">
        <v>221</v>
      </c>
      <c r="E166" s="227" t="s">
        <v>1680</v>
      </c>
      <c r="F166" s="228" t="s">
        <v>1681</v>
      </c>
      <c r="G166" s="229" t="s">
        <v>1029</v>
      </c>
      <c r="H166" s="230">
        <v>3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81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1104</v>
      </c>
    </row>
    <row r="167" s="2" customFormat="1" ht="24.15" customHeight="1">
      <c r="A167" s="35"/>
      <c r="B167" s="36"/>
      <c r="C167" s="226" t="s">
        <v>73</v>
      </c>
      <c r="D167" s="226" t="s">
        <v>221</v>
      </c>
      <c r="E167" s="227" t="s">
        <v>1682</v>
      </c>
      <c r="F167" s="228" t="s">
        <v>1683</v>
      </c>
      <c r="G167" s="229" t="s">
        <v>1029</v>
      </c>
      <c r="H167" s="230">
        <v>4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821</v>
      </c>
    </row>
    <row r="168" s="2" customFormat="1" ht="24.15" customHeight="1">
      <c r="A168" s="35"/>
      <c r="B168" s="36"/>
      <c r="C168" s="226" t="s">
        <v>73</v>
      </c>
      <c r="D168" s="226" t="s">
        <v>221</v>
      </c>
      <c r="E168" s="227" t="s">
        <v>1684</v>
      </c>
      <c r="F168" s="228" t="s">
        <v>1685</v>
      </c>
      <c r="G168" s="229" t="s">
        <v>1029</v>
      </c>
      <c r="H168" s="230">
        <v>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88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96</v>
      </c>
      <c r="AT168" s="238" t="s">
        <v>221</v>
      </c>
      <c r="AU168" s="238" t="s">
        <v>81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96</v>
      </c>
      <c r="BM168" s="238" t="s">
        <v>1111</v>
      </c>
    </row>
    <row r="169" s="2" customFormat="1" ht="16.5" customHeight="1">
      <c r="A169" s="35"/>
      <c r="B169" s="36"/>
      <c r="C169" s="226" t="s">
        <v>73</v>
      </c>
      <c r="D169" s="226" t="s">
        <v>221</v>
      </c>
      <c r="E169" s="227" t="s">
        <v>1686</v>
      </c>
      <c r="F169" s="228" t="s">
        <v>1668</v>
      </c>
      <c r="G169" s="229" t="s">
        <v>247</v>
      </c>
      <c r="H169" s="230">
        <v>305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96</v>
      </c>
      <c r="AT169" s="238" t="s">
        <v>221</v>
      </c>
      <c r="AU169" s="238" t="s">
        <v>81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96</v>
      </c>
      <c r="BM169" s="238" t="s">
        <v>1114</v>
      </c>
    </row>
    <row r="170" s="2" customFormat="1" ht="16.5" customHeight="1">
      <c r="A170" s="35"/>
      <c r="B170" s="36"/>
      <c r="C170" s="226" t="s">
        <v>73</v>
      </c>
      <c r="D170" s="226" t="s">
        <v>221</v>
      </c>
      <c r="E170" s="227" t="s">
        <v>1687</v>
      </c>
      <c r="F170" s="228" t="s">
        <v>1670</v>
      </c>
      <c r="G170" s="229" t="s">
        <v>247</v>
      </c>
      <c r="H170" s="230">
        <v>43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96</v>
      </c>
      <c r="AT170" s="238" t="s">
        <v>221</v>
      </c>
      <c r="AU170" s="238" t="s">
        <v>81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96</v>
      </c>
      <c r="BM170" s="238" t="s">
        <v>1117</v>
      </c>
    </row>
    <row r="171" s="2" customFormat="1" ht="16.5" customHeight="1">
      <c r="A171" s="35"/>
      <c r="B171" s="36"/>
      <c r="C171" s="226" t="s">
        <v>73</v>
      </c>
      <c r="D171" s="226" t="s">
        <v>221</v>
      </c>
      <c r="E171" s="227" t="s">
        <v>1688</v>
      </c>
      <c r="F171" s="228" t="s">
        <v>1689</v>
      </c>
      <c r="G171" s="229" t="s">
        <v>247</v>
      </c>
      <c r="H171" s="230">
        <v>25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96</v>
      </c>
      <c r="AT171" s="238" t="s">
        <v>221</v>
      </c>
      <c r="AU171" s="238" t="s">
        <v>81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96</v>
      </c>
      <c r="BM171" s="238" t="s">
        <v>284</v>
      </c>
    </row>
    <row r="172" s="2" customFormat="1" ht="16.5" customHeight="1">
      <c r="A172" s="35"/>
      <c r="B172" s="36"/>
      <c r="C172" s="226" t="s">
        <v>73</v>
      </c>
      <c r="D172" s="226" t="s">
        <v>221</v>
      </c>
      <c r="E172" s="227" t="s">
        <v>1690</v>
      </c>
      <c r="F172" s="228" t="s">
        <v>1672</v>
      </c>
      <c r="G172" s="229" t="s">
        <v>247</v>
      </c>
      <c r="H172" s="230">
        <v>215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96</v>
      </c>
      <c r="AT172" s="238" t="s">
        <v>221</v>
      </c>
      <c r="AU172" s="238" t="s">
        <v>81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96</v>
      </c>
      <c r="BM172" s="238" t="s">
        <v>1124</v>
      </c>
    </row>
    <row r="173" s="2" customFormat="1" ht="16.5" customHeight="1">
      <c r="A173" s="35"/>
      <c r="B173" s="36"/>
      <c r="C173" s="226" t="s">
        <v>73</v>
      </c>
      <c r="D173" s="226" t="s">
        <v>221</v>
      </c>
      <c r="E173" s="227" t="s">
        <v>1691</v>
      </c>
      <c r="F173" s="228" t="s">
        <v>1692</v>
      </c>
      <c r="G173" s="229" t="s">
        <v>247</v>
      </c>
      <c r="H173" s="230">
        <v>38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88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96</v>
      </c>
      <c r="AT173" s="238" t="s">
        <v>221</v>
      </c>
      <c r="AU173" s="238" t="s">
        <v>81</v>
      </c>
      <c r="AY173" s="14" t="s">
        <v>218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96</v>
      </c>
      <c r="BM173" s="238" t="s">
        <v>1127</v>
      </c>
    </row>
    <row r="174" s="2" customFormat="1" ht="24.15" customHeight="1">
      <c r="A174" s="35"/>
      <c r="B174" s="36"/>
      <c r="C174" s="226" t="s">
        <v>73</v>
      </c>
      <c r="D174" s="226" t="s">
        <v>221</v>
      </c>
      <c r="E174" s="227" t="s">
        <v>1693</v>
      </c>
      <c r="F174" s="228" t="s">
        <v>1694</v>
      </c>
      <c r="G174" s="229" t="s">
        <v>247</v>
      </c>
      <c r="H174" s="230">
        <v>20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88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96</v>
      </c>
      <c r="AT174" s="238" t="s">
        <v>221</v>
      </c>
      <c r="AU174" s="238" t="s">
        <v>81</v>
      </c>
      <c r="AY174" s="14" t="s">
        <v>218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96</v>
      </c>
      <c r="BM174" s="238" t="s">
        <v>1130</v>
      </c>
    </row>
    <row r="175" s="2" customFormat="1" ht="16.5" customHeight="1">
      <c r="A175" s="35"/>
      <c r="B175" s="36"/>
      <c r="C175" s="226" t="s">
        <v>73</v>
      </c>
      <c r="D175" s="226" t="s">
        <v>221</v>
      </c>
      <c r="E175" s="227" t="s">
        <v>1695</v>
      </c>
      <c r="F175" s="228" t="s">
        <v>1696</v>
      </c>
      <c r="G175" s="229" t="s">
        <v>1029</v>
      </c>
      <c r="H175" s="230">
        <v>50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88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96</v>
      </c>
      <c r="AT175" s="238" t="s">
        <v>221</v>
      </c>
      <c r="AU175" s="238" t="s">
        <v>81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96</v>
      </c>
      <c r="BM175" s="238" t="s">
        <v>1133</v>
      </c>
    </row>
    <row r="176" s="2" customFormat="1" ht="24.15" customHeight="1">
      <c r="A176" s="35"/>
      <c r="B176" s="36"/>
      <c r="C176" s="226" t="s">
        <v>73</v>
      </c>
      <c r="D176" s="226" t="s">
        <v>221</v>
      </c>
      <c r="E176" s="227" t="s">
        <v>1697</v>
      </c>
      <c r="F176" s="228" t="s">
        <v>1698</v>
      </c>
      <c r="G176" s="229" t="s">
        <v>1029</v>
      </c>
      <c r="H176" s="230">
        <v>15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96</v>
      </c>
      <c r="AT176" s="238" t="s">
        <v>221</v>
      </c>
      <c r="AU176" s="238" t="s">
        <v>81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96</v>
      </c>
      <c r="BM176" s="238" t="s">
        <v>293</v>
      </c>
    </row>
    <row r="177" s="2" customFormat="1" ht="16.5" customHeight="1">
      <c r="A177" s="35"/>
      <c r="B177" s="36"/>
      <c r="C177" s="226" t="s">
        <v>73</v>
      </c>
      <c r="D177" s="226" t="s">
        <v>221</v>
      </c>
      <c r="E177" s="227" t="s">
        <v>1699</v>
      </c>
      <c r="F177" s="228" t="s">
        <v>1700</v>
      </c>
      <c r="G177" s="229" t="s">
        <v>247</v>
      </c>
      <c r="H177" s="230">
        <v>0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96</v>
      </c>
      <c r="AT177" s="238" t="s">
        <v>221</v>
      </c>
      <c r="AU177" s="238" t="s">
        <v>81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96</v>
      </c>
      <c r="BM177" s="238" t="s">
        <v>1138</v>
      </c>
    </row>
    <row r="178" s="2" customFormat="1" ht="16.5" customHeight="1">
      <c r="A178" s="35"/>
      <c r="B178" s="36"/>
      <c r="C178" s="226" t="s">
        <v>73</v>
      </c>
      <c r="D178" s="226" t="s">
        <v>221</v>
      </c>
      <c r="E178" s="227" t="s">
        <v>1701</v>
      </c>
      <c r="F178" s="228" t="s">
        <v>1702</v>
      </c>
      <c r="G178" s="229" t="s">
        <v>247</v>
      </c>
      <c r="H178" s="230">
        <v>0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88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96</v>
      </c>
      <c r="AT178" s="238" t="s">
        <v>221</v>
      </c>
      <c r="AU178" s="238" t="s">
        <v>81</v>
      </c>
      <c r="AY178" s="14" t="s">
        <v>218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96</v>
      </c>
      <c r="BM178" s="238" t="s">
        <v>1141</v>
      </c>
    </row>
    <row r="179" s="2" customFormat="1" ht="24.15" customHeight="1">
      <c r="A179" s="35"/>
      <c r="B179" s="36"/>
      <c r="C179" s="226" t="s">
        <v>73</v>
      </c>
      <c r="D179" s="226" t="s">
        <v>221</v>
      </c>
      <c r="E179" s="227" t="s">
        <v>1703</v>
      </c>
      <c r="F179" s="228" t="s">
        <v>1704</v>
      </c>
      <c r="G179" s="229" t="s">
        <v>238</v>
      </c>
      <c r="H179" s="230">
        <v>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88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96</v>
      </c>
      <c r="AT179" s="238" t="s">
        <v>221</v>
      </c>
      <c r="AU179" s="238" t="s">
        <v>81</v>
      </c>
      <c r="AY179" s="14" t="s">
        <v>218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96</v>
      </c>
      <c r="BM179" s="238" t="s">
        <v>1144</v>
      </c>
    </row>
    <row r="180" s="2" customFormat="1" ht="24.15" customHeight="1">
      <c r="A180" s="35"/>
      <c r="B180" s="36"/>
      <c r="C180" s="226" t="s">
        <v>73</v>
      </c>
      <c r="D180" s="226" t="s">
        <v>221</v>
      </c>
      <c r="E180" s="227" t="s">
        <v>1705</v>
      </c>
      <c r="F180" s="228" t="s">
        <v>1706</v>
      </c>
      <c r="G180" s="229" t="s">
        <v>1029</v>
      </c>
      <c r="H180" s="230">
        <v>4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96</v>
      </c>
      <c r="AT180" s="238" t="s">
        <v>221</v>
      </c>
      <c r="AU180" s="238" t="s">
        <v>81</v>
      </c>
      <c r="AY180" s="14" t="s">
        <v>218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96</v>
      </c>
      <c r="BM180" s="238" t="s">
        <v>305</v>
      </c>
    </row>
    <row r="181" s="2" customFormat="1" ht="24.15" customHeight="1">
      <c r="A181" s="35"/>
      <c r="B181" s="36"/>
      <c r="C181" s="226" t="s">
        <v>73</v>
      </c>
      <c r="D181" s="226" t="s">
        <v>221</v>
      </c>
      <c r="E181" s="227" t="s">
        <v>1707</v>
      </c>
      <c r="F181" s="228" t="s">
        <v>1708</v>
      </c>
      <c r="G181" s="229" t="s">
        <v>1029</v>
      </c>
      <c r="H181" s="230">
        <v>3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96</v>
      </c>
      <c r="AT181" s="238" t="s">
        <v>221</v>
      </c>
      <c r="AU181" s="238" t="s">
        <v>81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96</v>
      </c>
      <c r="BM181" s="238" t="s">
        <v>1709</v>
      </c>
    </row>
    <row r="182" s="2" customFormat="1" ht="24.15" customHeight="1">
      <c r="A182" s="35"/>
      <c r="B182" s="36"/>
      <c r="C182" s="226" t="s">
        <v>73</v>
      </c>
      <c r="D182" s="226" t="s">
        <v>221</v>
      </c>
      <c r="E182" s="227" t="s">
        <v>1710</v>
      </c>
      <c r="F182" s="228" t="s">
        <v>1711</v>
      </c>
      <c r="G182" s="229" t="s">
        <v>1029</v>
      </c>
      <c r="H182" s="230">
        <v>2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96</v>
      </c>
      <c r="AT182" s="238" t="s">
        <v>221</v>
      </c>
      <c r="AU182" s="238" t="s">
        <v>81</v>
      </c>
      <c r="AY182" s="14" t="s">
        <v>218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96</v>
      </c>
      <c r="BM182" s="238" t="s">
        <v>1712</v>
      </c>
    </row>
    <row r="183" s="2" customFormat="1" ht="24.15" customHeight="1">
      <c r="A183" s="35"/>
      <c r="B183" s="36"/>
      <c r="C183" s="226" t="s">
        <v>73</v>
      </c>
      <c r="D183" s="226" t="s">
        <v>221</v>
      </c>
      <c r="E183" s="227" t="s">
        <v>1713</v>
      </c>
      <c r="F183" s="228" t="s">
        <v>1652</v>
      </c>
      <c r="G183" s="229" t="s">
        <v>1029</v>
      </c>
      <c r="H183" s="230">
        <v>4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88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96</v>
      </c>
      <c r="AT183" s="238" t="s">
        <v>221</v>
      </c>
      <c r="AU183" s="238" t="s">
        <v>81</v>
      </c>
      <c r="AY183" s="14" t="s">
        <v>218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96</v>
      </c>
      <c r="BM183" s="238" t="s">
        <v>1714</v>
      </c>
    </row>
    <row r="184" s="2" customFormat="1" ht="24.15" customHeight="1">
      <c r="A184" s="35"/>
      <c r="B184" s="36"/>
      <c r="C184" s="226" t="s">
        <v>73</v>
      </c>
      <c r="D184" s="226" t="s">
        <v>221</v>
      </c>
      <c r="E184" s="227" t="s">
        <v>1715</v>
      </c>
      <c r="F184" s="228" t="s">
        <v>1654</v>
      </c>
      <c r="G184" s="229" t="s">
        <v>1029</v>
      </c>
      <c r="H184" s="230">
        <v>8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96</v>
      </c>
      <c r="AT184" s="238" t="s">
        <v>221</v>
      </c>
      <c r="AU184" s="238" t="s">
        <v>81</v>
      </c>
      <c r="AY184" s="14" t="s">
        <v>218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96</v>
      </c>
      <c r="BM184" s="238" t="s">
        <v>314</v>
      </c>
    </row>
    <row r="185" s="2" customFormat="1" ht="24.15" customHeight="1">
      <c r="A185" s="35"/>
      <c r="B185" s="36"/>
      <c r="C185" s="226" t="s">
        <v>73</v>
      </c>
      <c r="D185" s="226" t="s">
        <v>221</v>
      </c>
      <c r="E185" s="227" t="s">
        <v>1716</v>
      </c>
      <c r="F185" s="228" t="s">
        <v>1717</v>
      </c>
      <c r="G185" s="229" t="s">
        <v>1029</v>
      </c>
      <c r="H185" s="230">
        <v>15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88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96</v>
      </c>
      <c r="AT185" s="238" t="s">
        <v>221</v>
      </c>
      <c r="AU185" s="238" t="s">
        <v>81</v>
      </c>
      <c r="AY185" s="14" t="s">
        <v>218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96</v>
      </c>
      <c r="BM185" s="238" t="s">
        <v>322</v>
      </c>
    </row>
    <row r="186" s="2" customFormat="1" ht="49.05" customHeight="1">
      <c r="A186" s="35"/>
      <c r="B186" s="36"/>
      <c r="C186" s="226" t="s">
        <v>73</v>
      </c>
      <c r="D186" s="226" t="s">
        <v>221</v>
      </c>
      <c r="E186" s="227" t="s">
        <v>1718</v>
      </c>
      <c r="F186" s="228" t="s">
        <v>1719</v>
      </c>
      <c r="G186" s="229" t="s">
        <v>1029</v>
      </c>
      <c r="H186" s="230">
        <v>3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96</v>
      </c>
      <c r="AT186" s="238" t="s">
        <v>221</v>
      </c>
      <c r="AU186" s="238" t="s">
        <v>81</v>
      </c>
      <c r="AY186" s="14" t="s">
        <v>218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96</v>
      </c>
      <c r="BM186" s="238" t="s">
        <v>330</v>
      </c>
    </row>
    <row r="187" s="2" customFormat="1" ht="33" customHeight="1">
      <c r="A187" s="35"/>
      <c r="B187" s="36"/>
      <c r="C187" s="226" t="s">
        <v>73</v>
      </c>
      <c r="D187" s="226" t="s">
        <v>221</v>
      </c>
      <c r="E187" s="227" t="s">
        <v>1720</v>
      </c>
      <c r="F187" s="228" t="s">
        <v>1721</v>
      </c>
      <c r="G187" s="229" t="s">
        <v>1029</v>
      </c>
      <c r="H187" s="230">
        <v>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96</v>
      </c>
      <c r="AT187" s="238" t="s">
        <v>221</v>
      </c>
      <c r="AU187" s="238" t="s">
        <v>81</v>
      </c>
      <c r="AY187" s="14" t="s">
        <v>218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96</v>
      </c>
      <c r="BM187" s="238" t="s">
        <v>338</v>
      </c>
    </row>
    <row r="188" s="2" customFormat="1" ht="33" customHeight="1">
      <c r="A188" s="35"/>
      <c r="B188" s="36"/>
      <c r="C188" s="226" t="s">
        <v>73</v>
      </c>
      <c r="D188" s="226" t="s">
        <v>221</v>
      </c>
      <c r="E188" s="227" t="s">
        <v>1722</v>
      </c>
      <c r="F188" s="228" t="s">
        <v>1723</v>
      </c>
      <c r="G188" s="229" t="s">
        <v>1029</v>
      </c>
      <c r="H188" s="230">
        <v>1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88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96</v>
      </c>
      <c r="AT188" s="238" t="s">
        <v>221</v>
      </c>
      <c r="AU188" s="238" t="s">
        <v>81</v>
      </c>
      <c r="AY188" s="14" t="s">
        <v>218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96</v>
      </c>
      <c r="BM188" s="238" t="s">
        <v>346</v>
      </c>
    </row>
    <row r="189" s="2" customFormat="1" ht="33" customHeight="1">
      <c r="A189" s="35"/>
      <c r="B189" s="36"/>
      <c r="C189" s="226" t="s">
        <v>73</v>
      </c>
      <c r="D189" s="226" t="s">
        <v>221</v>
      </c>
      <c r="E189" s="227" t="s">
        <v>1724</v>
      </c>
      <c r="F189" s="228" t="s">
        <v>1725</v>
      </c>
      <c r="G189" s="229" t="s">
        <v>1029</v>
      </c>
      <c r="H189" s="230">
        <v>5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96</v>
      </c>
      <c r="AT189" s="238" t="s">
        <v>221</v>
      </c>
      <c r="AU189" s="238" t="s">
        <v>81</v>
      </c>
      <c r="AY189" s="14" t="s">
        <v>218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96</v>
      </c>
      <c r="BM189" s="238" t="s">
        <v>354</v>
      </c>
    </row>
    <row r="190" s="2" customFormat="1" ht="33" customHeight="1">
      <c r="A190" s="35"/>
      <c r="B190" s="36"/>
      <c r="C190" s="226" t="s">
        <v>73</v>
      </c>
      <c r="D190" s="226" t="s">
        <v>221</v>
      </c>
      <c r="E190" s="227" t="s">
        <v>1726</v>
      </c>
      <c r="F190" s="228" t="s">
        <v>1727</v>
      </c>
      <c r="G190" s="229" t="s">
        <v>1029</v>
      </c>
      <c r="H190" s="230">
        <v>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96</v>
      </c>
      <c r="AT190" s="238" t="s">
        <v>221</v>
      </c>
      <c r="AU190" s="238" t="s">
        <v>81</v>
      </c>
      <c r="AY190" s="14" t="s">
        <v>218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96</v>
      </c>
      <c r="BM190" s="238" t="s">
        <v>362</v>
      </c>
    </row>
    <row r="191" s="2" customFormat="1" ht="24.15" customHeight="1">
      <c r="A191" s="35"/>
      <c r="B191" s="36"/>
      <c r="C191" s="226" t="s">
        <v>73</v>
      </c>
      <c r="D191" s="226" t="s">
        <v>221</v>
      </c>
      <c r="E191" s="227" t="s">
        <v>1728</v>
      </c>
      <c r="F191" s="228" t="s">
        <v>1729</v>
      </c>
      <c r="G191" s="229" t="s">
        <v>1029</v>
      </c>
      <c r="H191" s="230">
        <v>4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88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96</v>
      </c>
      <c r="AT191" s="238" t="s">
        <v>221</v>
      </c>
      <c r="AU191" s="238" t="s">
        <v>81</v>
      </c>
      <c r="AY191" s="14" t="s">
        <v>218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4" t="s">
        <v>79</v>
      </c>
      <c r="BK191" s="239">
        <f>ROUND(I191*H191,2)</f>
        <v>0</v>
      </c>
      <c r="BL191" s="14" t="s">
        <v>96</v>
      </c>
      <c r="BM191" s="238" t="s">
        <v>370</v>
      </c>
    </row>
    <row r="192" s="2" customFormat="1" ht="16.5" customHeight="1">
      <c r="A192" s="35"/>
      <c r="B192" s="36"/>
      <c r="C192" s="226" t="s">
        <v>73</v>
      </c>
      <c r="D192" s="226" t="s">
        <v>221</v>
      </c>
      <c r="E192" s="227" t="s">
        <v>1730</v>
      </c>
      <c r="F192" s="228" t="s">
        <v>1731</v>
      </c>
      <c r="G192" s="229" t="s">
        <v>1029</v>
      </c>
      <c r="H192" s="230">
        <v>4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96</v>
      </c>
      <c r="AT192" s="238" t="s">
        <v>221</v>
      </c>
      <c r="AU192" s="238" t="s">
        <v>81</v>
      </c>
      <c r="AY192" s="14" t="s">
        <v>218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96</v>
      </c>
      <c r="BM192" s="238" t="s">
        <v>1732</v>
      </c>
    </row>
    <row r="193" s="2" customFormat="1" ht="24.15" customHeight="1">
      <c r="A193" s="35"/>
      <c r="B193" s="36"/>
      <c r="C193" s="226" t="s">
        <v>73</v>
      </c>
      <c r="D193" s="226" t="s">
        <v>221</v>
      </c>
      <c r="E193" s="227" t="s">
        <v>1733</v>
      </c>
      <c r="F193" s="228" t="s">
        <v>1658</v>
      </c>
      <c r="G193" s="229" t="s">
        <v>1029</v>
      </c>
      <c r="H193" s="230">
        <v>16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88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96</v>
      </c>
      <c r="AT193" s="238" t="s">
        <v>221</v>
      </c>
      <c r="AU193" s="238" t="s">
        <v>81</v>
      </c>
      <c r="AY193" s="14" t="s">
        <v>218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96</v>
      </c>
      <c r="BM193" s="238" t="s">
        <v>1734</v>
      </c>
    </row>
    <row r="194" s="2" customFormat="1" ht="24.15" customHeight="1">
      <c r="A194" s="35"/>
      <c r="B194" s="36"/>
      <c r="C194" s="226" t="s">
        <v>73</v>
      </c>
      <c r="D194" s="226" t="s">
        <v>221</v>
      </c>
      <c r="E194" s="227" t="s">
        <v>1735</v>
      </c>
      <c r="F194" s="228" t="s">
        <v>1736</v>
      </c>
      <c r="G194" s="229" t="s">
        <v>1029</v>
      </c>
      <c r="H194" s="230">
        <v>2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88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96</v>
      </c>
      <c r="AT194" s="238" t="s">
        <v>221</v>
      </c>
      <c r="AU194" s="238" t="s">
        <v>81</v>
      </c>
      <c r="AY194" s="14" t="s">
        <v>218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96</v>
      </c>
      <c r="BM194" s="238" t="s">
        <v>1737</v>
      </c>
    </row>
    <row r="195" s="2" customFormat="1" ht="24.15" customHeight="1">
      <c r="A195" s="35"/>
      <c r="B195" s="36"/>
      <c r="C195" s="226" t="s">
        <v>73</v>
      </c>
      <c r="D195" s="226" t="s">
        <v>221</v>
      </c>
      <c r="E195" s="227" t="s">
        <v>1738</v>
      </c>
      <c r="F195" s="228" t="s">
        <v>1739</v>
      </c>
      <c r="G195" s="229" t="s">
        <v>1029</v>
      </c>
      <c r="H195" s="230">
        <v>3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96</v>
      </c>
      <c r="AT195" s="238" t="s">
        <v>221</v>
      </c>
      <c r="AU195" s="238" t="s">
        <v>81</v>
      </c>
      <c r="AY195" s="14" t="s">
        <v>218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79</v>
      </c>
      <c r="BK195" s="239">
        <f>ROUND(I195*H195,2)</f>
        <v>0</v>
      </c>
      <c r="BL195" s="14" t="s">
        <v>96</v>
      </c>
      <c r="BM195" s="238" t="s">
        <v>378</v>
      </c>
    </row>
    <row r="196" s="2" customFormat="1" ht="16.5" customHeight="1">
      <c r="A196" s="35"/>
      <c r="B196" s="36"/>
      <c r="C196" s="226" t="s">
        <v>73</v>
      </c>
      <c r="D196" s="226" t="s">
        <v>221</v>
      </c>
      <c r="E196" s="227" t="s">
        <v>1740</v>
      </c>
      <c r="F196" s="228" t="s">
        <v>1741</v>
      </c>
      <c r="G196" s="229" t="s">
        <v>1029</v>
      </c>
      <c r="H196" s="230">
        <v>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88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96</v>
      </c>
      <c r="AT196" s="238" t="s">
        <v>221</v>
      </c>
      <c r="AU196" s="238" t="s">
        <v>81</v>
      </c>
      <c r="AY196" s="14" t="s">
        <v>218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4" t="s">
        <v>79</v>
      </c>
      <c r="BK196" s="239">
        <f>ROUND(I196*H196,2)</f>
        <v>0</v>
      </c>
      <c r="BL196" s="14" t="s">
        <v>96</v>
      </c>
      <c r="BM196" s="238" t="s">
        <v>1742</v>
      </c>
    </row>
    <row r="197" s="2" customFormat="1" ht="16.5" customHeight="1">
      <c r="A197" s="35"/>
      <c r="B197" s="36"/>
      <c r="C197" s="226" t="s">
        <v>73</v>
      </c>
      <c r="D197" s="226" t="s">
        <v>221</v>
      </c>
      <c r="E197" s="227" t="s">
        <v>1743</v>
      </c>
      <c r="F197" s="228" t="s">
        <v>1744</v>
      </c>
      <c r="G197" s="229" t="s">
        <v>1029</v>
      </c>
      <c r="H197" s="230">
        <v>0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88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96</v>
      </c>
      <c r="AT197" s="238" t="s">
        <v>221</v>
      </c>
      <c r="AU197" s="238" t="s">
        <v>81</v>
      </c>
      <c r="AY197" s="14" t="s">
        <v>218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4" t="s">
        <v>79</v>
      </c>
      <c r="BK197" s="239">
        <f>ROUND(I197*H197,2)</f>
        <v>0</v>
      </c>
      <c r="BL197" s="14" t="s">
        <v>96</v>
      </c>
      <c r="BM197" s="238" t="s">
        <v>1745</v>
      </c>
    </row>
    <row r="198" s="2" customFormat="1" ht="24.15" customHeight="1">
      <c r="A198" s="35"/>
      <c r="B198" s="36"/>
      <c r="C198" s="226" t="s">
        <v>73</v>
      </c>
      <c r="D198" s="226" t="s">
        <v>221</v>
      </c>
      <c r="E198" s="227" t="s">
        <v>1746</v>
      </c>
      <c r="F198" s="228" t="s">
        <v>1747</v>
      </c>
      <c r="G198" s="229" t="s">
        <v>1029</v>
      </c>
      <c r="H198" s="230">
        <v>1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88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96</v>
      </c>
      <c r="AT198" s="238" t="s">
        <v>221</v>
      </c>
      <c r="AU198" s="238" t="s">
        <v>81</v>
      </c>
      <c r="AY198" s="14" t="s">
        <v>218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79</v>
      </c>
      <c r="BK198" s="239">
        <f>ROUND(I198*H198,2)</f>
        <v>0</v>
      </c>
      <c r="BL198" s="14" t="s">
        <v>96</v>
      </c>
      <c r="BM198" s="238" t="s">
        <v>1748</v>
      </c>
    </row>
    <row r="199" s="2" customFormat="1" ht="16.5" customHeight="1">
      <c r="A199" s="35"/>
      <c r="B199" s="36"/>
      <c r="C199" s="226" t="s">
        <v>73</v>
      </c>
      <c r="D199" s="226" t="s">
        <v>221</v>
      </c>
      <c r="E199" s="227" t="s">
        <v>1749</v>
      </c>
      <c r="F199" s="228" t="s">
        <v>1750</v>
      </c>
      <c r="G199" s="229" t="s">
        <v>1029</v>
      </c>
      <c r="H199" s="230">
        <v>0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88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96</v>
      </c>
      <c r="AT199" s="238" t="s">
        <v>221</v>
      </c>
      <c r="AU199" s="238" t="s">
        <v>81</v>
      </c>
      <c r="AY199" s="14" t="s">
        <v>218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4" t="s">
        <v>79</v>
      </c>
      <c r="BK199" s="239">
        <f>ROUND(I199*H199,2)</f>
        <v>0</v>
      </c>
      <c r="BL199" s="14" t="s">
        <v>96</v>
      </c>
      <c r="BM199" s="238" t="s">
        <v>1751</v>
      </c>
    </row>
    <row r="200" s="2" customFormat="1" ht="16.5" customHeight="1">
      <c r="A200" s="35"/>
      <c r="B200" s="36"/>
      <c r="C200" s="226" t="s">
        <v>73</v>
      </c>
      <c r="D200" s="226" t="s">
        <v>221</v>
      </c>
      <c r="E200" s="227" t="s">
        <v>1752</v>
      </c>
      <c r="F200" s="228" t="s">
        <v>1753</v>
      </c>
      <c r="G200" s="229" t="s">
        <v>1029</v>
      </c>
      <c r="H200" s="230">
        <v>2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88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96</v>
      </c>
      <c r="AT200" s="238" t="s">
        <v>221</v>
      </c>
      <c r="AU200" s="238" t="s">
        <v>81</v>
      </c>
      <c r="AY200" s="14" t="s">
        <v>218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79</v>
      </c>
      <c r="BK200" s="239">
        <f>ROUND(I200*H200,2)</f>
        <v>0</v>
      </c>
      <c r="BL200" s="14" t="s">
        <v>96</v>
      </c>
      <c r="BM200" s="238" t="s">
        <v>1754</v>
      </c>
    </row>
    <row r="201" s="2" customFormat="1" ht="16.5" customHeight="1">
      <c r="A201" s="35"/>
      <c r="B201" s="36"/>
      <c r="C201" s="226" t="s">
        <v>73</v>
      </c>
      <c r="D201" s="226" t="s">
        <v>221</v>
      </c>
      <c r="E201" s="227" t="s">
        <v>1755</v>
      </c>
      <c r="F201" s="228" t="s">
        <v>1756</v>
      </c>
      <c r="G201" s="229" t="s">
        <v>1029</v>
      </c>
      <c r="H201" s="230">
        <v>1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88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96</v>
      </c>
      <c r="AT201" s="238" t="s">
        <v>221</v>
      </c>
      <c r="AU201" s="238" t="s">
        <v>81</v>
      </c>
      <c r="AY201" s="14" t="s">
        <v>218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4" t="s">
        <v>79</v>
      </c>
      <c r="BK201" s="239">
        <f>ROUND(I201*H201,2)</f>
        <v>0</v>
      </c>
      <c r="BL201" s="14" t="s">
        <v>96</v>
      </c>
      <c r="BM201" s="238" t="s">
        <v>1757</v>
      </c>
    </row>
    <row r="202" s="2" customFormat="1" ht="16.5" customHeight="1">
      <c r="A202" s="35"/>
      <c r="B202" s="36"/>
      <c r="C202" s="226" t="s">
        <v>73</v>
      </c>
      <c r="D202" s="226" t="s">
        <v>221</v>
      </c>
      <c r="E202" s="227" t="s">
        <v>1758</v>
      </c>
      <c r="F202" s="228" t="s">
        <v>1759</v>
      </c>
      <c r="G202" s="229" t="s">
        <v>1222</v>
      </c>
      <c r="H202" s="230">
        <v>1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96</v>
      </c>
      <c r="AT202" s="238" t="s">
        <v>221</v>
      </c>
      <c r="AU202" s="238" t="s">
        <v>81</v>
      </c>
      <c r="AY202" s="14" t="s">
        <v>218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79</v>
      </c>
      <c r="BK202" s="239">
        <f>ROUND(I202*H202,2)</f>
        <v>0</v>
      </c>
      <c r="BL202" s="14" t="s">
        <v>96</v>
      </c>
      <c r="BM202" s="238" t="s">
        <v>390</v>
      </c>
    </row>
    <row r="203" s="2" customFormat="1" ht="21.75" customHeight="1">
      <c r="A203" s="35"/>
      <c r="B203" s="36"/>
      <c r="C203" s="226" t="s">
        <v>73</v>
      </c>
      <c r="D203" s="226" t="s">
        <v>221</v>
      </c>
      <c r="E203" s="227" t="s">
        <v>1760</v>
      </c>
      <c r="F203" s="228" t="s">
        <v>1761</v>
      </c>
      <c r="G203" s="229" t="s">
        <v>1222</v>
      </c>
      <c r="H203" s="230">
        <v>1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88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96</v>
      </c>
      <c r="AT203" s="238" t="s">
        <v>221</v>
      </c>
      <c r="AU203" s="238" t="s">
        <v>81</v>
      </c>
      <c r="AY203" s="14" t="s">
        <v>218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4" t="s">
        <v>79</v>
      </c>
      <c r="BK203" s="239">
        <f>ROUND(I203*H203,2)</f>
        <v>0</v>
      </c>
      <c r="BL203" s="14" t="s">
        <v>96</v>
      </c>
      <c r="BM203" s="238" t="s">
        <v>1762</v>
      </c>
    </row>
    <row r="204" s="12" customFormat="1" ht="22.8" customHeight="1">
      <c r="A204" s="12"/>
      <c r="B204" s="210"/>
      <c r="C204" s="211"/>
      <c r="D204" s="212" t="s">
        <v>72</v>
      </c>
      <c r="E204" s="224" t="s">
        <v>1085</v>
      </c>
      <c r="F204" s="224" t="s">
        <v>1135</v>
      </c>
      <c r="G204" s="211"/>
      <c r="H204" s="211"/>
      <c r="I204" s="214"/>
      <c r="J204" s="225">
        <f>BK204</f>
        <v>0</v>
      </c>
      <c r="K204" s="211"/>
      <c r="L204" s="216"/>
      <c r="M204" s="217"/>
      <c r="N204" s="218"/>
      <c r="O204" s="218"/>
      <c r="P204" s="219">
        <f>SUM(P205:P213)</f>
        <v>0</v>
      </c>
      <c r="Q204" s="218"/>
      <c r="R204" s="219">
        <f>SUM(R205:R213)</f>
        <v>0</v>
      </c>
      <c r="S204" s="218"/>
      <c r="T204" s="220">
        <f>SUM(T205:T213)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79</v>
      </c>
      <c r="AT204" s="222" t="s">
        <v>72</v>
      </c>
      <c r="AU204" s="222" t="s">
        <v>79</v>
      </c>
      <c r="AY204" s="221" t="s">
        <v>218</v>
      </c>
      <c r="BK204" s="223">
        <f>SUM(BK205:BK213)</f>
        <v>0</v>
      </c>
    </row>
    <row r="205" s="2" customFormat="1" ht="24.15" customHeight="1">
      <c r="A205" s="35"/>
      <c r="B205" s="36"/>
      <c r="C205" s="226" t="s">
        <v>73</v>
      </c>
      <c r="D205" s="226" t="s">
        <v>221</v>
      </c>
      <c r="E205" s="227" t="s">
        <v>1763</v>
      </c>
      <c r="F205" s="228" t="s">
        <v>1764</v>
      </c>
      <c r="G205" s="229" t="s">
        <v>836</v>
      </c>
      <c r="H205" s="230">
        <v>2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88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96</v>
      </c>
      <c r="AT205" s="238" t="s">
        <v>221</v>
      </c>
      <c r="AU205" s="238" t="s">
        <v>81</v>
      </c>
      <c r="AY205" s="14" t="s">
        <v>218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4" t="s">
        <v>79</v>
      </c>
      <c r="BK205" s="239">
        <f>ROUND(I205*H205,2)</f>
        <v>0</v>
      </c>
      <c r="BL205" s="14" t="s">
        <v>96</v>
      </c>
      <c r="BM205" s="238" t="s">
        <v>1765</v>
      </c>
    </row>
    <row r="206" s="2" customFormat="1" ht="24.15" customHeight="1">
      <c r="A206" s="35"/>
      <c r="B206" s="36"/>
      <c r="C206" s="226" t="s">
        <v>73</v>
      </c>
      <c r="D206" s="226" t="s">
        <v>221</v>
      </c>
      <c r="E206" s="227" t="s">
        <v>1766</v>
      </c>
      <c r="F206" s="228" t="s">
        <v>1767</v>
      </c>
      <c r="G206" s="229" t="s">
        <v>836</v>
      </c>
      <c r="H206" s="230">
        <v>3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88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96</v>
      </c>
      <c r="AT206" s="238" t="s">
        <v>221</v>
      </c>
      <c r="AU206" s="238" t="s">
        <v>81</v>
      </c>
      <c r="AY206" s="14" t="s">
        <v>218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96</v>
      </c>
      <c r="BM206" s="238" t="s">
        <v>1768</v>
      </c>
    </row>
    <row r="207" s="2" customFormat="1" ht="24.15" customHeight="1">
      <c r="A207" s="35"/>
      <c r="B207" s="36"/>
      <c r="C207" s="226" t="s">
        <v>73</v>
      </c>
      <c r="D207" s="226" t="s">
        <v>221</v>
      </c>
      <c r="E207" s="227" t="s">
        <v>1769</v>
      </c>
      <c r="F207" s="228" t="s">
        <v>1770</v>
      </c>
      <c r="G207" s="229" t="s">
        <v>836</v>
      </c>
      <c r="H207" s="230">
        <v>5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88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96</v>
      </c>
      <c r="AT207" s="238" t="s">
        <v>221</v>
      </c>
      <c r="AU207" s="238" t="s">
        <v>81</v>
      </c>
      <c r="AY207" s="14" t="s">
        <v>218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4" t="s">
        <v>79</v>
      </c>
      <c r="BK207" s="239">
        <f>ROUND(I207*H207,2)</f>
        <v>0</v>
      </c>
      <c r="BL207" s="14" t="s">
        <v>96</v>
      </c>
      <c r="BM207" s="238" t="s">
        <v>396</v>
      </c>
    </row>
    <row r="208" s="2" customFormat="1" ht="24.15" customHeight="1">
      <c r="A208" s="35"/>
      <c r="B208" s="36"/>
      <c r="C208" s="226" t="s">
        <v>73</v>
      </c>
      <c r="D208" s="226" t="s">
        <v>221</v>
      </c>
      <c r="E208" s="227" t="s">
        <v>1771</v>
      </c>
      <c r="F208" s="228" t="s">
        <v>1772</v>
      </c>
      <c r="G208" s="229" t="s">
        <v>836</v>
      </c>
      <c r="H208" s="230">
        <v>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88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96</v>
      </c>
      <c r="AT208" s="238" t="s">
        <v>221</v>
      </c>
      <c r="AU208" s="238" t="s">
        <v>81</v>
      </c>
      <c r="AY208" s="14" t="s">
        <v>218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96</v>
      </c>
      <c r="BM208" s="238" t="s">
        <v>404</v>
      </c>
    </row>
    <row r="209" s="2" customFormat="1" ht="24.15" customHeight="1">
      <c r="A209" s="35"/>
      <c r="B209" s="36"/>
      <c r="C209" s="226" t="s">
        <v>73</v>
      </c>
      <c r="D209" s="226" t="s">
        <v>221</v>
      </c>
      <c r="E209" s="227" t="s">
        <v>1773</v>
      </c>
      <c r="F209" s="228" t="s">
        <v>1764</v>
      </c>
      <c r="G209" s="229" t="s">
        <v>836</v>
      </c>
      <c r="H209" s="230">
        <v>8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96</v>
      </c>
      <c r="AT209" s="238" t="s">
        <v>221</v>
      </c>
      <c r="AU209" s="238" t="s">
        <v>81</v>
      </c>
      <c r="AY209" s="14" t="s">
        <v>218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96</v>
      </c>
      <c r="BM209" s="238" t="s">
        <v>414</v>
      </c>
    </row>
    <row r="210" s="2" customFormat="1" ht="24.15" customHeight="1">
      <c r="A210" s="35"/>
      <c r="B210" s="36"/>
      <c r="C210" s="226" t="s">
        <v>73</v>
      </c>
      <c r="D210" s="226" t="s">
        <v>221</v>
      </c>
      <c r="E210" s="227" t="s">
        <v>1774</v>
      </c>
      <c r="F210" s="228" t="s">
        <v>1767</v>
      </c>
      <c r="G210" s="229" t="s">
        <v>836</v>
      </c>
      <c r="H210" s="230">
        <v>8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88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96</v>
      </c>
      <c r="AT210" s="238" t="s">
        <v>221</v>
      </c>
      <c r="AU210" s="238" t="s">
        <v>81</v>
      </c>
      <c r="AY210" s="14" t="s">
        <v>218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4" t="s">
        <v>79</v>
      </c>
      <c r="BK210" s="239">
        <f>ROUND(I210*H210,2)</f>
        <v>0</v>
      </c>
      <c r="BL210" s="14" t="s">
        <v>96</v>
      </c>
      <c r="BM210" s="238" t="s">
        <v>1775</v>
      </c>
    </row>
    <row r="211" s="2" customFormat="1" ht="24.15" customHeight="1">
      <c r="A211" s="35"/>
      <c r="B211" s="36"/>
      <c r="C211" s="226" t="s">
        <v>73</v>
      </c>
      <c r="D211" s="226" t="s">
        <v>221</v>
      </c>
      <c r="E211" s="227" t="s">
        <v>1776</v>
      </c>
      <c r="F211" s="228" t="s">
        <v>1770</v>
      </c>
      <c r="G211" s="229" t="s">
        <v>836</v>
      </c>
      <c r="H211" s="230">
        <v>5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88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96</v>
      </c>
      <c r="AT211" s="238" t="s">
        <v>221</v>
      </c>
      <c r="AU211" s="238" t="s">
        <v>81</v>
      </c>
      <c r="AY211" s="14" t="s">
        <v>218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4" t="s">
        <v>79</v>
      </c>
      <c r="BK211" s="239">
        <f>ROUND(I211*H211,2)</f>
        <v>0</v>
      </c>
      <c r="BL211" s="14" t="s">
        <v>96</v>
      </c>
      <c r="BM211" s="238" t="s">
        <v>1777</v>
      </c>
    </row>
    <row r="212" s="2" customFormat="1" ht="24.15" customHeight="1">
      <c r="A212" s="35"/>
      <c r="B212" s="36"/>
      <c r="C212" s="226" t="s">
        <v>73</v>
      </c>
      <c r="D212" s="226" t="s">
        <v>221</v>
      </c>
      <c r="E212" s="227" t="s">
        <v>1778</v>
      </c>
      <c r="F212" s="228" t="s">
        <v>1772</v>
      </c>
      <c r="G212" s="229" t="s">
        <v>836</v>
      </c>
      <c r="H212" s="230">
        <v>9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96</v>
      </c>
      <c r="AT212" s="238" t="s">
        <v>221</v>
      </c>
      <c r="AU212" s="238" t="s">
        <v>81</v>
      </c>
      <c r="AY212" s="14" t="s">
        <v>218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79</v>
      </c>
      <c r="BK212" s="239">
        <f>ROUND(I212*H212,2)</f>
        <v>0</v>
      </c>
      <c r="BL212" s="14" t="s">
        <v>96</v>
      </c>
      <c r="BM212" s="238" t="s">
        <v>1779</v>
      </c>
    </row>
    <row r="213" s="2" customFormat="1" ht="24.15" customHeight="1">
      <c r="A213" s="35"/>
      <c r="B213" s="36"/>
      <c r="C213" s="226" t="s">
        <v>73</v>
      </c>
      <c r="D213" s="226" t="s">
        <v>221</v>
      </c>
      <c r="E213" s="227" t="s">
        <v>1780</v>
      </c>
      <c r="F213" s="228" t="s">
        <v>1781</v>
      </c>
      <c r="G213" s="229" t="s">
        <v>836</v>
      </c>
      <c r="H213" s="230">
        <v>10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88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96</v>
      </c>
      <c r="AT213" s="238" t="s">
        <v>221</v>
      </c>
      <c r="AU213" s="238" t="s">
        <v>81</v>
      </c>
      <c r="AY213" s="14" t="s">
        <v>218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4" t="s">
        <v>79</v>
      </c>
      <c r="BK213" s="239">
        <f>ROUND(I213*H213,2)</f>
        <v>0</v>
      </c>
      <c r="BL213" s="14" t="s">
        <v>96</v>
      </c>
      <c r="BM213" s="238" t="s">
        <v>1782</v>
      </c>
    </row>
    <row r="214" s="12" customFormat="1" ht="22.8" customHeight="1">
      <c r="A214" s="12"/>
      <c r="B214" s="210"/>
      <c r="C214" s="211"/>
      <c r="D214" s="212" t="s">
        <v>72</v>
      </c>
      <c r="E214" s="224" t="s">
        <v>1120</v>
      </c>
      <c r="F214" s="224" t="s">
        <v>1783</v>
      </c>
      <c r="G214" s="211"/>
      <c r="H214" s="211"/>
      <c r="I214" s="214"/>
      <c r="J214" s="225">
        <f>BK214</f>
        <v>0</v>
      </c>
      <c r="K214" s="211"/>
      <c r="L214" s="216"/>
      <c r="M214" s="217"/>
      <c r="N214" s="218"/>
      <c r="O214" s="218"/>
      <c r="P214" s="219">
        <f>SUM(P215:P230)</f>
        <v>0</v>
      </c>
      <c r="Q214" s="218"/>
      <c r="R214" s="219">
        <f>SUM(R215:R230)</f>
        <v>0</v>
      </c>
      <c r="S214" s="218"/>
      <c r="T214" s="220">
        <f>SUM(T215:T230)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79</v>
      </c>
      <c r="AT214" s="222" t="s">
        <v>72</v>
      </c>
      <c r="AU214" s="222" t="s">
        <v>79</v>
      </c>
      <c r="AY214" s="221" t="s">
        <v>218</v>
      </c>
      <c r="BK214" s="223">
        <f>SUM(BK215:BK230)</f>
        <v>0</v>
      </c>
    </row>
    <row r="215" s="2" customFormat="1" ht="24.15" customHeight="1">
      <c r="A215" s="35"/>
      <c r="B215" s="36"/>
      <c r="C215" s="226" t="s">
        <v>73</v>
      </c>
      <c r="D215" s="226" t="s">
        <v>221</v>
      </c>
      <c r="E215" s="227" t="s">
        <v>1784</v>
      </c>
      <c r="F215" s="228" t="s">
        <v>1785</v>
      </c>
      <c r="G215" s="229" t="s">
        <v>1029</v>
      </c>
      <c r="H215" s="230">
        <v>0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88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96</v>
      </c>
      <c r="AT215" s="238" t="s">
        <v>221</v>
      </c>
      <c r="AU215" s="238" t="s">
        <v>81</v>
      </c>
      <c r="AY215" s="14" t="s">
        <v>218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96</v>
      </c>
      <c r="BM215" s="238" t="s">
        <v>1786</v>
      </c>
    </row>
    <row r="216" s="2" customFormat="1" ht="24.15" customHeight="1">
      <c r="A216" s="35"/>
      <c r="B216" s="36"/>
      <c r="C216" s="226" t="s">
        <v>73</v>
      </c>
      <c r="D216" s="226" t="s">
        <v>221</v>
      </c>
      <c r="E216" s="227" t="s">
        <v>1787</v>
      </c>
      <c r="F216" s="228" t="s">
        <v>1788</v>
      </c>
      <c r="G216" s="229" t="s">
        <v>1029</v>
      </c>
      <c r="H216" s="230">
        <v>0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88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96</v>
      </c>
      <c r="AT216" s="238" t="s">
        <v>221</v>
      </c>
      <c r="AU216" s="238" t="s">
        <v>81</v>
      </c>
      <c r="AY216" s="14" t="s">
        <v>218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4" t="s">
        <v>79</v>
      </c>
      <c r="BK216" s="239">
        <f>ROUND(I216*H216,2)</f>
        <v>0</v>
      </c>
      <c r="BL216" s="14" t="s">
        <v>96</v>
      </c>
      <c r="BM216" s="238" t="s">
        <v>444</v>
      </c>
    </row>
    <row r="217" s="2" customFormat="1" ht="21.75" customHeight="1">
      <c r="A217" s="35"/>
      <c r="B217" s="36"/>
      <c r="C217" s="226" t="s">
        <v>73</v>
      </c>
      <c r="D217" s="226" t="s">
        <v>221</v>
      </c>
      <c r="E217" s="227" t="s">
        <v>1789</v>
      </c>
      <c r="F217" s="228" t="s">
        <v>1790</v>
      </c>
      <c r="G217" s="229" t="s">
        <v>247</v>
      </c>
      <c r="H217" s="230">
        <v>0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88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96</v>
      </c>
      <c r="AT217" s="238" t="s">
        <v>221</v>
      </c>
      <c r="AU217" s="238" t="s">
        <v>81</v>
      </c>
      <c r="AY217" s="14" t="s">
        <v>218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4" t="s">
        <v>79</v>
      </c>
      <c r="BK217" s="239">
        <f>ROUND(I217*H217,2)</f>
        <v>0</v>
      </c>
      <c r="BL217" s="14" t="s">
        <v>96</v>
      </c>
      <c r="BM217" s="238" t="s">
        <v>1791</v>
      </c>
    </row>
    <row r="218" s="2" customFormat="1" ht="24.15" customHeight="1">
      <c r="A218" s="35"/>
      <c r="B218" s="36"/>
      <c r="C218" s="226" t="s">
        <v>73</v>
      </c>
      <c r="D218" s="226" t="s">
        <v>221</v>
      </c>
      <c r="E218" s="227" t="s">
        <v>1792</v>
      </c>
      <c r="F218" s="228" t="s">
        <v>1793</v>
      </c>
      <c r="G218" s="229" t="s">
        <v>1029</v>
      </c>
      <c r="H218" s="230">
        <v>0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88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96</v>
      </c>
      <c r="AT218" s="238" t="s">
        <v>221</v>
      </c>
      <c r="AU218" s="238" t="s">
        <v>81</v>
      </c>
      <c r="AY218" s="14" t="s">
        <v>218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4" t="s">
        <v>79</v>
      </c>
      <c r="BK218" s="239">
        <f>ROUND(I218*H218,2)</f>
        <v>0</v>
      </c>
      <c r="BL218" s="14" t="s">
        <v>96</v>
      </c>
      <c r="BM218" s="238" t="s">
        <v>1794</v>
      </c>
    </row>
    <row r="219" s="2" customFormat="1" ht="24.15" customHeight="1">
      <c r="A219" s="35"/>
      <c r="B219" s="36"/>
      <c r="C219" s="226" t="s">
        <v>73</v>
      </c>
      <c r="D219" s="226" t="s">
        <v>221</v>
      </c>
      <c r="E219" s="227" t="s">
        <v>1795</v>
      </c>
      <c r="F219" s="228" t="s">
        <v>1796</v>
      </c>
      <c r="G219" s="229" t="s">
        <v>1029</v>
      </c>
      <c r="H219" s="230">
        <v>0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88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96</v>
      </c>
      <c r="AT219" s="238" t="s">
        <v>221</v>
      </c>
      <c r="AU219" s="238" t="s">
        <v>81</v>
      </c>
      <c r="AY219" s="14" t="s">
        <v>218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4" t="s">
        <v>79</v>
      </c>
      <c r="BK219" s="239">
        <f>ROUND(I219*H219,2)</f>
        <v>0</v>
      </c>
      <c r="BL219" s="14" t="s">
        <v>96</v>
      </c>
      <c r="BM219" s="238" t="s">
        <v>1797</v>
      </c>
    </row>
    <row r="220" s="2" customFormat="1" ht="24.15" customHeight="1">
      <c r="A220" s="35"/>
      <c r="B220" s="36"/>
      <c r="C220" s="226" t="s">
        <v>73</v>
      </c>
      <c r="D220" s="226" t="s">
        <v>221</v>
      </c>
      <c r="E220" s="227" t="s">
        <v>1798</v>
      </c>
      <c r="F220" s="228" t="s">
        <v>1799</v>
      </c>
      <c r="G220" s="229" t="s">
        <v>1029</v>
      </c>
      <c r="H220" s="230">
        <v>0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88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96</v>
      </c>
      <c r="AT220" s="238" t="s">
        <v>221</v>
      </c>
      <c r="AU220" s="238" t="s">
        <v>81</v>
      </c>
      <c r="AY220" s="14" t="s">
        <v>218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79</v>
      </c>
      <c r="BK220" s="239">
        <f>ROUND(I220*H220,2)</f>
        <v>0</v>
      </c>
      <c r="BL220" s="14" t="s">
        <v>96</v>
      </c>
      <c r="BM220" s="238" t="s">
        <v>1800</v>
      </c>
    </row>
    <row r="221" s="2" customFormat="1" ht="24.15" customHeight="1">
      <c r="A221" s="35"/>
      <c r="B221" s="36"/>
      <c r="C221" s="226" t="s">
        <v>73</v>
      </c>
      <c r="D221" s="226" t="s">
        <v>221</v>
      </c>
      <c r="E221" s="227" t="s">
        <v>1801</v>
      </c>
      <c r="F221" s="228" t="s">
        <v>1802</v>
      </c>
      <c r="G221" s="229" t="s">
        <v>1029</v>
      </c>
      <c r="H221" s="230">
        <v>0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88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96</v>
      </c>
      <c r="AT221" s="238" t="s">
        <v>221</v>
      </c>
      <c r="AU221" s="238" t="s">
        <v>81</v>
      </c>
      <c r="AY221" s="14" t="s">
        <v>218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4" t="s">
        <v>79</v>
      </c>
      <c r="BK221" s="239">
        <f>ROUND(I221*H221,2)</f>
        <v>0</v>
      </c>
      <c r="BL221" s="14" t="s">
        <v>96</v>
      </c>
      <c r="BM221" s="238" t="s">
        <v>455</v>
      </c>
    </row>
    <row r="222" s="2" customFormat="1" ht="16.5" customHeight="1">
      <c r="A222" s="35"/>
      <c r="B222" s="36"/>
      <c r="C222" s="226" t="s">
        <v>73</v>
      </c>
      <c r="D222" s="226" t="s">
        <v>221</v>
      </c>
      <c r="E222" s="227" t="s">
        <v>1803</v>
      </c>
      <c r="F222" s="228" t="s">
        <v>1804</v>
      </c>
      <c r="G222" s="229" t="s">
        <v>1029</v>
      </c>
      <c r="H222" s="230">
        <v>0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88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96</v>
      </c>
      <c r="AT222" s="238" t="s">
        <v>221</v>
      </c>
      <c r="AU222" s="238" t="s">
        <v>81</v>
      </c>
      <c r="AY222" s="14" t="s">
        <v>218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79</v>
      </c>
      <c r="BK222" s="239">
        <f>ROUND(I222*H222,2)</f>
        <v>0</v>
      </c>
      <c r="BL222" s="14" t="s">
        <v>96</v>
      </c>
      <c r="BM222" s="238" t="s">
        <v>463</v>
      </c>
    </row>
    <row r="223" s="2" customFormat="1" ht="24.15" customHeight="1">
      <c r="A223" s="35"/>
      <c r="B223" s="36"/>
      <c r="C223" s="226" t="s">
        <v>73</v>
      </c>
      <c r="D223" s="226" t="s">
        <v>221</v>
      </c>
      <c r="E223" s="227" t="s">
        <v>1805</v>
      </c>
      <c r="F223" s="228" t="s">
        <v>1806</v>
      </c>
      <c r="G223" s="229" t="s">
        <v>1029</v>
      </c>
      <c r="H223" s="230">
        <v>0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88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96</v>
      </c>
      <c r="AT223" s="238" t="s">
        <v>221</v>
      </c>
      <c r="AU223" s="238" t="s">
        <v>81</v>
      </c>
      <c r="AY223" s="14" t="s">
        <v>218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4" t="s">
        <v>79</v>
      </c>
      <c r="BK223" s="239">
        <f>ROUND(I223*H223,2)</f>
        <v>0</v>
      </c>
      <c r="BL223" s="14" t="s">
        <v>96</v>
      </c>
      <c r="BM223" s="238" t="s">
        <v>471</v>
      </c>
    </row>
    <row r="224" s="2" customFormat="1" ht="24.15" customHeight="1">
      <c r="A224" s="35"/>
      <c r="B224" s="36"/>
      <c r="C224" s="226" t="s">
        <v>73</v>
      </c>
      <c r="D224" s="226" t="s">
        <v>221</v>
      </c>
      <c r="E224" s="227" t="s">
        <v>1807</v>
      </c>
      <c r="F224" s="228" t="s">
        <v>1808</v>
      </c>
      <c r="G224" s="229" t="s">
        <v>1029</v>
      </c>
      <c r="H224" s="230">
        <v>0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88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96</v>
      </c>
      <c r="AT224" s="238" t="s">
        <v>221</v>
      </c>
      <c r="AU224" s="238" t="s">
        <v>81</v>
      </c>
      <c r="AY224" s="14" t="s">
        <v>218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79</v>
      </c>
      <c r="BK224" s="239">
        <f>ROUND(I224*H224,2)</f>
        <v>0</v>
      </c>
      <c r="BL224" s="14" t="s">
        <v>96</v>
      </c>
      <c r="BM224" s="238" t="s">
        <v>481</v>
      </c>
    </row>
    <row r="225" s="2" customFormat="1" ht="24.15" customHeight="1">
      <c r="A225" s="35"/>
      <c r="B225" s="36"/>
      <c r="C225" s="226" t="s">
        <v>73</v>
      </c>
      <c r="D225" s="226" t="s">
        <v>221</v>
      </c>
      <c r="E225" s="227" t="s">
        <v>1809</v>
      </c>
      <c r="F225" s="228" t="s">
        <v>1810</v>
      </c>
      <c r="G225" s="229" t="s">
        <v>1029</v>
      </c>
      <c r="H225" s="230">
        <v>0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38</v>
      </c>
      <c r="O225" s="88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96</v>
      </c>
      <c r="AT225" s="238" t="s">
        <v>221</v>
      </c>
      <c r="AU225" s="238" t="s">
        <v>81</v>
      </c>
      <c r="AY225" s="14" t="s">
        <v>218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4" t="s">
        <v>79</v>
      </c>
      <c r="BK225" s="239">
        <f>ROUND(I225*H225,2)</f>
        <v>0</v>
      </c>
      <c r="BL225" s="14" t="s">
        <v>96</v>
      </c>
      <c r="BM225" s="238" t="s">
        <v>492</v>
      </c>
    </row>
    <row r="226" s="2" customFormat="1" ht="24.15" customHeight="1">
      <c r="A226" s="35"/>
      <c r="B226" s="36"/>
      <c r="C226" s="226" t="s">
        <v>73</v>
      </c>
      <c r="D226" s="226" t="s">
        <v>221</v>
      </c>
      <c r="E226" s="227" t="s">
        <v>1811</v>
      </c>
      <c r="F226" s="228" t="s">
        <v>1812</v>
      </c>
      <c r="G226" s="229" t="s">
        <v>1029</v>
      </c>
      <c r="H226" s="230">
        <v>0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88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96</v>
      </c>
      <c r="AT226" s="238" t="s">
        <v>221</v>
      </c>
      <c r="AU226" s="238" t="s">
        <v>81</v>
      </c>
      <c r="AY226" s="14" t="s">
        <v>218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79</v>
      </c>
      <c r="BK226" s="239">
        <f>ROUND(I226*H226,2)</f>
        <v>0</v>
      </c>
      <c r="BL226" s="14" t="s">
        <v>96</v>
      </c>
      <c r="BM226" s="238" t="s">
        <v>500</v>
      </c>
    </row>
    <row r="227" s="2" customFormat="1" ht="24.15" customHeight="1">
      <c r="A227" s="35"/>
      <c r="B227" s="36"/>
      <c r="C227" s="226" t="s">
        <v>73</v>
      </c>
      <c r="D227" s="226" t="s">
        <v>221</v>
      </c>
      <c r="E227" s="227" t="s">
        <v>1813</v>
      </c>
      <c r="F227" s="228" t="s">
        <v>1814</v>
      </c>
      <c r="G227" s="229" t="s">
        <v>1029</v>
      </c>
      <c r="H227" s="230">
        <v>0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88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96</v>
      </c>
      <c r="AT227" s="238" t="s">
        <v>221</v>
      </c>
      <c r="AU227" s="238" t="s">
        <v>81</v>
      </c>
      <c r="AY227" s="14" t="s">
        <v>218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4" t="s">
        <v>79</v>
      </c>
      <c r="BK227" s="239">
        <f>ROUND(I227*H227,2)</f>
        <v>0</v>
      </c>
      <c r="BL227" s="14" t="s">
        <v>96</v>
      </c>
      <c r="BM227" s="238" t="s">
        <v>1815</v>
      </c>
    </row>
    <row r="228" s="2" customFormat="1" ht="16.5" customHeight="1">
      <c r="A228" s="35"/>
      <c r="B228" s="36"/>
      <c r="C228" s="226" t="s">
        <v>73</v>
      </c>
      <c r="D228" s="226" t="s">
        <v>221</v>
      </c>
      <c r="E228" s="227" t="s">
        <v>1816</v>
      </c>
      <c r="F228" s="228" t="s">
        <v>1817</v>
      </c>
      <c r="G228" s="229" t="s">
        <v>1029</v>
      </c>
      <c r="H228" s="230">
        <v>0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88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96</v>
      </c>
      <c r="AT228" s="238" t="s">
        <v>221</v>
      </c>
      <c r="AU228" s="238" t="s">
        <v>81</v>
      </c>
      <c r="AY228" s="14" t="s">
        <v>218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4" t="s">
        <v>79</v>
      </c>
      <c r="BK228" s="239">
        <f>ROUND(I228*H228,2)</f>
        <v>0</v>
      </c>
      <c r="BL228" s="14" t="s">
        <v>96</v>
      </c>
      <c r="BM228" s="238" t="s">
        <v>1818</v>
      </c>
    </row>
    <row r="229" s="2" customFormat="1" ht="24.15" customHeight="1">
      <c r="A229" s="35"/>
      <c r="B229" s="36"/>
      <c r="C229" s="226" t="s">
        <v>73</v>
      </c>
      <c r="D229" s="226" t="s">
        <v>221</v>
      </c>
      <c r="E229" s="227" t="s">
        <v>1819</v>
      </c>
      <c r="F229" s="228" t="s">
        <v>1820</v>
      </c>
      <c r="G229" s="229" t="s">
        <v>1029</v>
      </c>
      <c r="H229" s="230">
        <v>0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88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96</v>
      </c>
      <c r="AT229" s="238" t="s">
        <v>221</v>
      </c>
      <c r="AU229" s="238" t="s">
        <v>81</v>
      </c>
      <c r="AY229" s="14" t="s">
        <v>218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4" t="s">
        <v>79</v>
      </c>
      <c r="BK229" s="239">
        <f>ROUND(I229*H229,2)</f>
        <v>0</v>
      </c>
      <c r="BL229" s="14" t="s">
        <v>96</v>
      </c>
      <c r="BM229" s="238" t="s">
        <v>1821</v>
      </c>
    </row>
    <row r="230" s="2" customFormat="1" ht="16.5" customHeight="1">
      <c r="A230" s="35"/>
      <c r="B230" s="36"/>
      <c r="C230" s="226" t="s">
        <v>73</v>
      </c>
      <c r="D230" s="226" t="s">
        <v>221</v>
      </c>
      <c r="E230" s="227" t="s">
        <v>1822</v>
      </c>
      <c r="F230" s="228" t="s">
        <v>1823</v>
      </c>
      <c r="G230" s="229" t="s">
        <v>1029</v>
      </c>
      <c r="H230" s="230">
        <v>0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88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96</v>
      </c>
      <c r="AT230" s="238" t="s">
        <v>221</v>
      </c>
      <c r="AU230" s="238" t="s">
        <v>81</v>
      </c>
      <c r="AY230" s="14" t="s">
        <v>218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4" t="s">
        <v>79</v>
      </c>
      <c r="BK230" s="239">
        <f>ROUND(I230*H230,2)</f>
        <v>0</v>
      </c>
      <c r="BL230" s="14" t="s">
        <v>96</v>
      </c>
      <c r="BM230" s="238" t="s">
        <v>1824</v>
      </c>
    </row>
    <row r="231" s="12" customFormat="1" ht="25.92" customHeight="1">
      <c r="A231" s="12"/>
      <c r="B231" s="210"/>
      <c r="C231" s="211"/>
      <c r="D231" s="212" t="s">
        <v>72</v>
      </c>
      <c r="E231" s="213" t="s">
        <v>1825</v>
      </c>
      <c r="F231" s="213" t="s">
        <v>1826</v>
      </c>
      <c r="G231" s="211"/>
      <c r="H231" s="211"/>
      <c r="I231" s="214"/>
      <c r="J231" s="215">
        <f>BK231</f>
        <v>0</v>
      </c>
      <c r="K231" s="211"/>
      <c r="L231" s="216"/>
      <c r="M231" s="217"/>
      <c r="N231" s="218"/>
      <c r="O231" s="218"/>
      <c r="P231" s="219">
        <f>SUM(P232:P253)</f>
        <v>0</v>
      </c>
      <c r="Q231" s="218"/>
      <c r="R231" s="219">
        <f>SUM(R232:R253)</f>
        <v>0</v>
      </c>
      <c r="S231" s="218"/>
      <c r="T231" s="220">
        <f>SUM(T232:T253)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1" t="s">
        <v>79</v>
      </c>
      <c r="AT231" s="222" t="s">
        <v>72</v>
      </c>
      <c r="AU231" s="222" t="s">
        <v>73</v>
      </c>
      <c r="AY231" s="221" t="s">
        <v>218</v>
      </c>
      <c r="BK231" s="223">
        <f>SUM(BK232:BK253)</f>
        <v>0</v>
      </c>
    </row>
    <row r="232" s="2" customFormat="1" ht="24.15" customHeight="1">
      <c r="A232" s="35"/>
      <c r="B232" s="36"/>
      <c r="C232" s="226" t="s">
        <v>73</v>
      </c>
      <c r="D232" s="226" t="s">
        <v>221</v>
      </c>
      <c r="E232" s="227" t="s">
        <v>1827</v>
      </c>
      <c r="F232" s="228" t="s">
        <v>1828</v>
      </c>
      <c r="G232" s="229" t="s">
        <v>1029</v>
      </c>
      <c r="H232" s="230">
        <v>3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88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96</v>
      </c>
      <c r="AT232" s="238" t="s">
        <v>221</v>
      </c>
      <c r="AU232" s="238" t="s">
        <v>79</v>
      </c>
      <c r="AY232" s="14" t="s">
        <v>218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79</v>
      </c>
      <c r="BK232" s="239">
        <f>ROUND(I232*H232,2)</f>
        <v>0</v>
      </c>
      <c r="BL232" s="14" t="s">
        <v>96</v>
      </c>
      <c r="BM232" s="238" t="s">
        <v>1829</v>
      </c>
    </row>
    <row r="233" s="2" customFormat="1" ht="24.15" customHeight="1">
      <c r="A233" s="35"/>
      <c r="B233" s="36"/>
      <c r="C233" s="226" t="s">
        <v>73</v>
      </c>
      <c r="D233" s="226" t="s">
        <v>221</v>
      </c>
      <c r="E233" s="227" t="s">
        <v>1830</v>
      </c>
      <c r="F233" s="228" t="s">
        <v>1831</v>
      </c>
      <c r="G233" s="229" t="s">
        <v>1029</v>
      </c>
      <c r="H233" s="230">
        <v>1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88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96</v>
      </c>
      <c r="AT233" s="238" t="s">
        <v>221</v>
      </c>
      <c r="AU233" s="238" t="s">
        <v>79</v>
      </c>
      <c r="AY233" s="14" t="s">
        <v>218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4" t="s">
        <v>79</v>
      </c>
      <c r="BK233" s="239">
        <f>ROUND(I233*H233,2)</f>
        <v>0</v>
      </c>
      <c r="BL233" s="14" t="s">
        <v>96</v>
      </c>
      <c r="BM233" s="238" t="s">
        <v>514</v>
      </c>
    </row>
    <row r="234" s="2" customFormat="1" ht="24.15" customHeight="1">
      <c r="A234" s="35"/>
      <c r="B234" s="36"/>
      <c r="C234" s="226" t="s">
        <v>73</v>
      </c>
      <c r="D234" s="226" t="s">
        <v>221</v>
      </c>
      <c r="E234" s="227" t="s">
        <v>1832</v>
      </c>
      <c r="F234" s="228" t="s">
        <v>1833</v>
      </c>
      <c r="G234" s="229" t="s">
        <v>247</v>
      </c>
      <c r="H234" s="230">
        <v>20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38</v>
      </c>
      <c r="O234" s="88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96</v>
      </c>
      <c r="AT234" s="238" t="s">
        <v>221</v>
      </c>
      <c r="AU234" s="238" t="s">
        <v>79</v>
      </c>
      <c r="AY234" s="14" t="s">
        <v>218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4" t="s">
        <v>79</v>
      </c>
      <c r="BK234" s="239">
        <f>ROUND(I234*H234,2)</f>
        <v>0</v>
      </c>
      <c r="BL234" s="14" t="s">
        <v>96</v>
      </c>
      <c r="BM234" s="238" t="s">
        <v>522</v>
      </c>
    </row>
    <row r="235" s="2" customFormat="1" ht="24.15" customHeight="1">
      <c r="A235" s="35"/>
      <c r="B235" s="36"/>
      <c r="C235" s="226" t="s">
        <v>73</v>
      </c>
      <c r="D235" s="226" t="s">
        <v>221</v>
      </c>
      <c r="E235" s="227" t="s">
        <v>1834</v>
      </c>
      <c r="F235" s="228" t="s">
        <v>1835</v>
      </c>
      <c r="G235" s="229" t="s">
        <v>238</v>
      </c>
      <c r="H235" s="230">
        <v>3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88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96</v>
      </c>
      <c r="AT235" s="238" t="s">
        <v>221</v>
      </c>
      <c r="AU235" s="238" t="s">
        <v>79</v>
      </c>
      <c r="AY235" s="14" t="s">
        <v>218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79</v>
      </c>
      <c r="BK235" s="239">
        <f>ROUND(I235*H235,2)</f>
        <v>0</v>
      </c>
      <c r="BL235" s="14" t="s">
        <v>96</v>
      </c>
      <c r="BM235" s="238" t="s">
        <v>526</v>
      </c>
    </row>
    <row r="236" s="2" customFormat="1" ht="24.15" customHeight="1">
      <c r="A236" s="35"/>
      <c r="B236" s="36"/>
      <c r="C236" s="226" t="s">
        <v>73</v>
      </c>
      <c r="D236" s="226" t="s">
        <v>221</v>
      </c>
      <c r="E236" s="227" t="s">
        <v>1836</v>
      </c>
      <c r="F236" s="228" t="s">
        <v>1837</v>
      </c>
      <c r="G236" s="229" t="s">
        <v>233</v>
      </c>
      <c r="H236" s="230">
        <v>0.029999999999999999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88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96</v>
      </c>
      <c r="AT236" s="238" t="s">
        <v>221</v>
      </c>
      <c r="AU236" s="238" t="s">
        <v>79</v>
      </c>
      <c r="AY236" s="14" t="s">
        <v>218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4" t="s">
        <v>79</v>
      </c>
      <c r="BK236" s="239">
        <f>ROUND(I236*H236,2)</f>
        <v>0</v>
      </c>
      <c r="BL236" s="14" t="s">
        <v>96</v>
      </c>
      <c r="BM236" s="238" t="s">
        <v>534</v>
      </c>
    </row>
    <row r="237" s="2" customFormat="1" ht="16.5" customHeight="1">
      <c r="A237" s="35"/>
      <c r="B237" s="36"/>
      <c r="C237" s="226" t="s">
        <v>73</v>
      </c>
      <c r="D237" s="226" t="s">
        <v>221</v>
      </c>
      <c r="E237" s="227" t="s">
        <v>1838</v>
      </c>
      <c r="F237" s="228" t="s">
        <v>1839</v>
      </c>
      <c r="G237" s="229" t="s">
        <v>233</v>
      </c>
      <c r="H237" s="230">
        <v>0.029999999999999999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88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96</v>
      </c>
      <c r="AT237" s="238" t="s">
        <v>221</v>
      </c>
      <c r="AU237" s="238" t="s">
        <v>79</v>
      </c>
      <c r="AY237" s="14" t="s">
        <v>218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4" t="s">
        <v>79</v>
      </c>
      <c r="BK237" s="239">
        <f>ROUND(I237*H237,2)</f>
        <v>0</v>
      </c>
      <c r="BL237" s="14" t="s">
        <v>96</v>
      </c>
      <c r="BM237" s="238" t="s">
        <v>542</v>
      </c>
    </row>
    <row r="238" s="2" customFormat="1" ht="24.15" customHeight="1">
      <c r="A238" s="35"/>
      <c r="B238" s="36"/>
      <c r="C238" s="226" t="s">
        <v>73</v>
      </c>
      <c r="D238" s="226" t="s">
        <v>221</v>
      </c>
      <c r="E238" s="227" t="s">
        <v>1840</v>
      </c>
      <c r="F238" s="228" t="s">
        <v>1841</v>
      </c>
      <c r="G238" s="229" t="s">
        <v>233</v>
      </c>
      <c r="H238" s="230">
        <v>0.029999999999999999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88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96</v>
      </c>
      <c r="AT238" s="238" t="s">
        <v>221</v>
      </c>
      <c r="AU238" s="238" t="s">
        <v>79</v>
      </c>
      <c r="AY238" s="14" t="s">
        <v>218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4" t="s">
        <v>79</v>
      </c>
      <c r="BK238" s="239">
        <f>ROUND(I238*H238,2)</f>
        <v>0</v>
      </c>
      <c r="BL238" s="14" t="s">
        <v>96</v>
      </c>
      <c r="BM238" s="238" t="s">
        <v>1842</v>
      </c>
    </row>
    <row r="239" s="2" customFormat="1" ht="24.15" customHeight="1">
      <c r="A239" s="35"/>
      <c r="B239" s="36"/>
      <c r="C239" s="226" t="s">
        <v>73</v>
      </c>
      <c r="D239" s="226" t="s">
        <v>221</v>
      </c>
      <c r="E239" s="227" t="s">
        <v>1843</v>
      </c>
      <c r="F239" s="228" t="s">
        <v>1844</v>
      </c>
      <c r="G239" s="229" t="s">
        <v>233</v>
      </c>
      <c r="H239" s="230">
        <v>0.029999999999999999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88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96</v>
      </c>
      <c r="AT239" s="238" t="s">
        <v>221</v>
      </c>
      <c r="AU239" s="238" t="s">
        <v>79</v>
      </c>
      <c r="AY239" s="14" t="s">
        <v>218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79</v>
      </c>
      <c r="BK239" s="239">
        <f>ROUND(I239*H239,2)</f>
        <v>0</v>
      </c>
      <c r="BL239" s="14" t="s">
        <v>96</v>
      </c>
      <c r="BM239" s="238" t="s">
        <v>1845</v>
      </c>
    </row>
    <row r="240" s="2" customFormat="1" ht="24.15" customHeight="1">
      <c r="A240" s="35"/>
      <c r="B240" s="36"/>
      <c r="C240" s="226" t="s">
        <v>73</v>
      </c>
      <c r="D240" s="226" t="s">
        <v>221</v>
      </c>
      <c r="E240" s="227" t="s">
        <v>1846</v>
      </c>
      <c r="F240" s="228" t="s">
        <v>1847</v>
      </c>
      <c r="G240" s="229" t="s">
        <v>1029</v>
      </c>
      <c r="H240" s="230">
        <v>8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38</v>
      </c>
      <c r="O240" s="88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96</v>
      </c>
      <c r="AT240" s="238" t="s">
        <v>221</v>
      </c>
      <c r="AU240" s="238" t="s">
        <v>79</v>
      </c>
      <c r="AY240" s="14" t="s">
        <v>218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4" t="s">
        <v>79</v>
      </c>
      <c r="BK240" s="239">
        <f>ROUND(I240*H240,2)</f>
        <v>0</v>
      </c>
      <c r="BL240" s="14" t="s">
        <v>96</v>
      </c>
      <c r="BM240" s="238" t="s">
        <v>1848</v>
      </c>
    </row>
    <row r="241" s="2" customFormat="1" ht="24.15" customHeight="1">
      <c r="A241" s="35"/>
      <c r="B241" s="36"/>
      <c r="C241" s="226" t="s">
        <v>73</v>
      </c>
      <c r="D241" s="226" t="s">
        <v>221</v>
      </c>
      <c r="E241" s="227" t="s">
        <v>1849</v>
      </c>
      <c r="F241" s="228" t="s">
        <v>1850</v>
      </c>
      <c r="G241" s="229" t="s">
        <v>1029</v>
      </c>
      <c r="H241" s="230">
        <v>8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88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96</v>
      </c>
      <c r="AT241" s="238" t="s">
        <v>221</v>
      </c>
      <c r="AU241" s="238" t="s">
        <v>79</v>
      </c>
      <c r="AY241" s="14" t="s">
        <v>218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79</v>
      </c>
      <c r="BK241" s="239">
        <f>ROUND(I241*H241,2)</f>
        <v>0</v>
      </c>
      <c r="BL241" s="14" t="s">
        <v>96</v>
      </c>
      <c r="BM241" s="238" t="s">
        <v>574</v>
      </c>
    </row>
    <row r="242" s="2" customFormat="1" ht="24.15" customHeight="1">
      <c r="A242" s="35"/>
      <c r="B242" s="36"/>
      <c r="C242" s="226" t="s">
        <v>73</v>
      </c>
      <c r="D242" s="226" t="s">
        <v>221</v>
      </c>
      <c r="E242" s="227" t="s">
        <v>1851</v>
      </c>
      <c r="F242" s="228" t="s">
        <v>1852</v>
      </c>
      <c r="G242" s="229" t="s">
        <v>1029</v>
      </c>
      <c r="H242" s="230">
        <v>40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88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96</v>
      </c>
      <c r="AT242" s="238" t="s">
        <v>221</v>
      </c>
      <c r="AU242" s="238" t="s">
        <v>79</v>
      </c>
      <c r="AY242" s="14" t="s">
        <v>218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4" t="s">
        <v>79</v>
      </c>
      <c r="BK242" s="239">
        <f>ROUND(I242*H242,2)</f>
        <v>0</v>
      </c>
      <c r="BL242" s="14" t="s">
        <v>96</v>
      </c>
      <c r="BM242" s="238" t="s">
        <v>1853</v>
      </c>
    </row>
    <row r="243" s="2" customFormat="1" ht="24.15" customHeight="1">
      <c r="A243" s="35"/>
      <c r="B243" s="36"/>
      <c r="C243" s="226" t="s">
        <v>73</v>
      </c>
      <c r="D243" s="226" t="s">
        <v>221</v>
      </c>
      <c r="E243" s="227" t="s">
        <v>1854</v>
      </c>
      <c r="F243" s="228" t="s">
        <v>1855</v>
      </c>
      <c r="G243" s="229" t="s">
        <v>247</v>
      </c>
      <c r="H243" s="230">
        <v>45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88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96</v>
      </c>
      <c r="AT243" s="238" t="s">
        <v>221</v>
      </c>
      <c r="AU243" s="238" t="s">
        <v>79</v>
      </c>
      <c r="AY243" s="14" t="s">
        <v>218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4" t="s">
        <v>79</v>
      </c>
      <c r="BK243" s="239">
        <f>ROUND(I243*H243,2)</f>
        <v>0</v>
      </c>
      <c r="BL243" s="14" t="s">
        <v>96</v>
      </c>
      <c r="BM243" s="238" t="s">
        <v>1856</v>
      </c>
    </row>
    <row r="244" s="2" customFormat="1" ht="24.15" customHeight="1">
      <c r="A244" s="35"/>
      <c r="B244" s="36"/>
      <c r="C244" s="226" t="s">
        <v>73</v>
      </c>
      <c r="D244" s="226" t="s">
        <v>221</v>
      </c>
      <c r="E244" s="227" t="s">
        <v>1857</v>
      </c>
      <c r="F244" s="228" t="s">
        <v>1858</v>
      </c>
      <c r="G244" s="229" t="s">
        <v>247</v>
      </c>
      <c r="H244" s="230">
        <v>20</v>
      </c>
      <c r="I244" s="231"/>
      <c r="J244" s="232">
        <f>ROUND(I244*H244,2)</f>
        <v>0</v>
      </c>
      <c r="K244" s="233"/>
      <c r="L244" s="41"/>
      <c r="M244" s="234" t="s">
        <v>1</v>
      </c>
      <c r="N244" s="235" t="s">
        <v>38</v>
      </c>
      <c r="O244" s="88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96</v>
      </c>
      <c r="AT244" s="238" t="s">
        <v>221</v>
      </c>
      <c r="AU244" s="238" t="s">
        <v>79</v>
      </c>
      <c r="AY244" s="14" t="s">
        <v>218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4" t="s">
        <v>79</v>
      </c>
      <c r="BK244" s="239">
        <f>ROUND(I244*H244,2)</f>
        <v>0</v>
      </c>
      <c r="BL244" s="14" t="s">
        <v>96</v>
      </c>
      <c r="BM244" s="238" t="s">
        <v>1859</v>
      </c>
    </row>
    <row r="245" s="2" customFormat="1" ht="24.15" customHeight="1">
      <c r="A245" s="35"/>
      <c r="B245" s="36"/>
      <c r="C245" s="226" t="s">
        <v>73</v>
      </c>
      <c r="D245" s="226" t="s">
        <v>221</v>
      </c>
      <c r="E245" s="227" t="s">
        <v>1860</v>
      </c>
      <c r="F245" s="228" t="s">
        <v>1861</v>
      </c>
      <c r="G245" s="229" t="s">
        <v>247</v>
      </c>
      <c r="H245" s="230">
        <v>5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38</v>
      </c>
      <c r="O245" s="88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96</v>
      </c>
      <c r="AT245" s="238" t="s">
        <v>221</v>
      </c>
      <c r="AU245" s="238" t="s">
        <v>79</v>
      </c>
      <c r="AY245" s="14" t="s">
        <v>218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4" t="s">
        <v>79</v>
      </c>
      <c r="BK245" s="239">
        <f>ROUND(I245*H245,2)</f>
        <v>0</v>
      </c>
      <c r="BL245" s="14" t="s">
        <v>96</v>
      </c>
      <c r="BM245" s="238" t="s">
        <v>1862</v>
      </c>
    </row>
    <row r="246" s="2" customFormat="1" ht="24.15" customHeight="1">
      <c r="A246" s="35"/>
      <c r="B246" s="36"/>
      <c r="C246" s="226" t="s">
        <v>73</v>
      </c>
      <c r="D246" s="226" t="s">
        <v>221</v>
      </c>
      <c r="E246" s="227" t="s">
        <v>1863</v>
      </c>
      <c r="F246" s="228" t="s">
        <v>1864</v>
      </c>
      <c r="G246" s="229" t="s">
        <v>238</v>
      </c>
      <c r="H246" s="230">
        <v>15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88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96</v>
      </c>
      <c r="AT246" s="238" t="s">
        <v>221</v>
      </c>
      <c r="AU246" s="238" t="s">
        <v>79</v>
      </c>
      <c r="AY246" s="14" t="s">
        <v>218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4" t="s">
        <v>79</v>
      </c>
      <c r="BK246" s="239">
        <f>ROUND(I246*H246,2)</f>
        <v>0</v>
      </c>
      <c r="BL246" s="14" t="s">
        <v>96</v>
      </c>
      <c r="BM246" s="238" t="s">
        <v>1865</v>
      </c>
    </row>
    <row r="247" s="2" customFormat="1" ht="24.15" customHeight="1">
      <c r="A247" s="35"/>
      <c r="B247" s="36"/>
      <c r="C247" s="226" t="s">
        <v>73</v>
      </c>
      <c r="D247" s="226" t="s">
        <v>221</v>
      </c>
      <c r="E247" s="227" t="s">
        <v>1866</v>
      </c>
      <c r="F247" s="228" t="s">
        <v>1867</v>
      </c>
      <c r="G247" s="229" t="s">
        <v>1029</v>
      </c>
      <c r="H247" s="230">
        <v>2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38</v>
      </c>
      <c r="O247" s="88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96</v>
      </c>
      <c r="AT247" s="238" t="s">
        <v>221</v>
      </c>
      <c r="AU247" s="238" t="s">
        <v>79</v>
      </c>
      <c r="AY247" s="14" t="s">
        <v>218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4" t="s">
        <v>79</v>
      </c>
      <c r="BK247" s="239">
        <f>ROUND(I247*H247,2)</f>
        <v>0</v>
      </c>
      <c r="BL247" s="14" t="s">
        <v>96</v>
      </c>
      <c r="BM247" s="238" t="s">
        <v>1868</v>
      </c>
    </row>
    <row r="248" s="2" customFormat="1" ht="24.15" customHeight="1">
      <c r="A248" s="35"/>
      <c r="B248" s="36"/>
      <c r="C248" s="226" t="s">
        <v>73</v>
      </c>
      <c r="D248" s="226" t="s">
        <v>221</v>
      </c>
      <c r="E248" s="227" t="s">
        <v>1869</v>
      </c>
      <c r="F248" s="228" t="s">
        <v>1837</v>
      </c>
      <c r="G248" s="229" t="s">
        <v>233</v>
      </c>
      <c r="H248" s="230">
        <v>1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38</v>
      </c>
      <c r="O248" s="88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96</v>
      </c>
      <c r="AT248" s="238" t="s">
        <v>221</v>
      </c>
      <c r="AU248" s="238" t="s">
        <v>79</v>
      </c>
      <c r="AY248" s="14" t="s">
        <v>218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4" t="s">
        <v>79</v>
      </c>
      <c r="BK248" s="239">
        <f>ROUND(I248*H248,2)</f>
        <v>0</v>
      </c>
      <c r="BL248" s="14" t="s">
        <v>96</v>
      </c>
      <c r="BM248" s="238" t="s">
        <v>1870</v>
      </c>
    </row>
    <row r="249" s="2" customFormat="1" ht="16.5" customHeight="1">
      <c r="A249" s="35"/>
      <c r="B249" s="36"/>
      <c r="C249" s="226" t="s">
        <v>73</v>
      </c>
      <c r="D249" s="226" t="s">
        <v>221</v>
      </c>
      <c r="E249" s="227" t="s">
        <v>1871</v>
      </c>
      <c r="F249" s="228" t="s">
        <v>1839</v>
      </c>
      <c r="G249" s="229" t="s">
        <v>233</v>
      </c>
      <c r="H249" s="230">
        <v>1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88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96</v>
      </c>
      <c r="AT249" s="238" t="s">
        <v>221</v>
      </c>
      <c r="AU249" s="238" t="s">
        <v>79</v>
      </c>
      <c r="AY249" s="14" t="s">
        <v>218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4" t="s">
        <v>79</v>
      </c>
      <c r="BK249" s="239">
        <f>ROUND(I249*H249,2)</f>
        <v>0</v>
      </c>
      <c r="BL249" s="14" t="s">
        <v>96</v>
      </c>
      <c r="BM249" s="238" t="s">
        <v>1872</v>
      </c>
    </row>
    <row r="250" s="2" customFormat="1" ht="24.15" customHeight="1">
      <c r="A250" s="35"/>
      <c r="B250" s="36"/>
      <c r="C250" s="226" t="s">
        <v>73</v>
      </c>
      <c r="D250" s="226" t="s">
        <v>221</v>
      </c>
      <c r="E250" s="227" t="s">
        <v>1873</v>
      </c>
      <c r="F250" s="228" t="s">
        <v>1841</v>
      </c>
      <c r="G250" s="229" t="s">
        <v>233</v>
      </c>
      <c r="H250" s="230">
        <v>1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38</v>
      </c>
      <c r="O250" s="88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96</v>
      </c>
      <c r="AT250" s="238" t="s">
        <v>221</v>
      </c>
      <c r="AU250" s="238" t="s">
        <v>79</v>
      </c>
      <c r="AY250" s="14" t="s">
        <v>218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4" t="s">
        <v>79</v>
      </c>
      <c r="BK250" s="239">
        <f>ROUND(I250*H250,2)</f>
        <v>0</v>
      </c>
      <c r="BL250" s="14" t="s">
        <v>96</v>
      </c>
      <c r="BM250" s="238" t="s">
        <v>584</v>
      </c>
    </row>
    <row r="251" s="2" customFormat="1" ht="24.15" customHeight="1">
      <c r="A251" s="35"/>
      <c r="B251" s="36"/>
      <c r="C251" s="226" t="s">
        <v>73</v>
      </c>
      <c r="D251" s="226" t="s">
        <v>221</v>
      </c>
      <c r="E251" s="227" t="s">
        <v>1874</v>
      </c>
      <c r="F251" s="228" t="s">
        <v>1844</v>
      </c>
      <c r="G251" s="229" t="s">
        <v>233</v>
      </c>
      <c r="H251" s="230">
        <v>1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38</v>
      </c>
      <c r="O251" s="88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96</v>
      </c>
      <c r="AT251" s="238" t="s">
        <v>221</v>
      </c>
      <c r="AU251" s="238" t="s">
        <v>79</v>
      </c>
      <c r="AY251" s="14" t="s">
        <v>218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4" t="s">
        <v>79</v>
      </c>
      <c r="BK251" s="239">
        <f>ROUND(I251*H251,2)</f>
        <v>0</v>
      </c>
      <c r="BL251" s="14" t="s">
        <v>96</v>
      </c>
      <c r="BM251" s="238" t="s">
        <v>1875</v>
      </c>
    </row>
    <row r="252" s="2" customFormat="1" ht="24.15" customHeight="1">
      <c r="A252" s="35"/>
      <c r="B252" s="36"/>
      <c r="C252" s="226" t="s">
        <v>73</v>
      </c>
      <c r="D252" s="226" t="s">
        <v>221</v>
      </c>
      <c r="E252" s="227" t="s">
        <v>1876</v>
      </c>
      <c r="F252" s="228" t="s">
        <v>1877</v>
      </c>
      <c r="G252" s="229" t="s">
        <v>247</v>
      </c>
      <c r="H252" s="230">
        <v>0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88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96</v>
      </c>
      <c r="AT252" s="238" t="s">
        <v>221</v>
      </c>
      <c r="AU252" s="238" t="s">
        <v>79</v>
      </c>
      <c r="AY252" s="14" t="s">
        <v>218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4" t="s">
        <v>79</v>
      </c>
      <c r="BK252" s="239">
        <f>ROUND(I252*H252,2)</f>
        <v>0</v>
      </c>
      <c r="BL252" s="14" t="s">
        <v>96</v>
      </c>
      <c r="BM252" s="238" t="s">
        <v>592</v>
      </c>
    </row>
    <row r="253" s="2" customFormat="1" ht="24.15" customHeight="1">
      <c r="A253" s="35"/>
      <c r="B253" s="36"/>
      <c r="C253" s="226" t="s">
        <v>73</v>
      </c>
      <c r="D253" s="226" t="s">
        <v>221</v>
      </c>
      <c r="E253" s="227" t="s">
        <v>1878</v>
      </c>
      <c r="F253" s="228" t="s">
        <v>1879</v>
      </c>
      <c r="G253" s="229" t="s">
        <v>247</v>
      </c>
      <c r="H253" s="230">
        <v>0</v>
      </c>
      <c r="I253" s="231"/>
      <c r="J253" s="232">
        <f>ROUND(I253*H253,2)</f>
        <v>0</v>
      </c>
      <c r="K253" s="233"/>
      <c r="L253" s="41"/>
      <c r="M253" s="252" t="s">
        <v>1</v>
      </c>
      <c r="N253" s="253" t="s">
        <v>38</v>
      </c>
      <c r="O253" s="254"/>
      <c r="P253" s="255">
        <f>O253*H253</f>
        <v>0</v>
      </c>
      <c r="Q253" s="255">
        <v>0</v>
      </c>
      <c r="R253" s="255">
        <f>Q253*H253</f>
        <v>0</v>
      </c>
      <c r="S253" s="255">
        <v>0</v>
      </c>
      <c r="T253" s="25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96</v>
      </c>
      <c r="AT253" s="238" t="s">
        <v>221</v>
      </c>
      <c r="AU253" s="238" t="s">
        <v>79</v>
      </c>
      <c r="AY253" s="14" t="s">
        <v>218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4" t="s">
        <v>79</v>
      </c>
      <c r="BK253" s="239">
        <f>ROUND(I253*H253,2)</f>
        <v>0</v>
      </c>
      <c r="BL253" s="14" t="s">
        <v>96</v>
      </c>
      <c r="BM253" s="238" t="s">
        <v>596</v>
      </c>
    </row>
    <row r="254" s="2" customFormat="1" ht="6.96" customHeight="1">
      <c r="A254" s="35"/>
      <c r="B254" s="63"/>
      <c r="C254" s="64"/>
      <c r="D254" s="64"/>
      <c r="E254" s="64"/>
      <c r="F254" s="64"/>
      <c r="G254" s="64"/>
      <c r="H254" s="64"/>
      <c r="I254" s="64"/>
      <c r="J254" s="64"/>
      <c r="K254" s="64"/>
      <c r="L254" s="41"/>
      <c r="M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</row>
  </sheetData>
  <sheetProtection sheet="1" autoFilter="0" formatColumns="0" formatRows="0" objects="1" scenarios="1" spinCount="100000" saltValue="UODzOtJccBreHCJhse9atE2nJ5Esr8xV++SpQBRKo14k0S6/9xtFwJGG1xmLnmesqCnlBb0iwz+GSdjhsGmZHA==" hashValue="Cf46PRRf0FITdOBUy2o3XCb4gh3cE/eaO4s2v6z+Bsnj/tmnTUCKjWUE6k1rjwAs4wwQaucmV68s6duWZHwr1g==" algorithmName="SHA-512" password="CC35"/>
  <autoFilter ref="C130:K2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149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1880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ROUND((SUM(BE131:BE217)),  2)</f>
        <v>0</v>
      </c>
      <c r="G37" s="35"/>
      <c r="H37" s="35"/>
      <c r="I37" s="162">
        <v>0.20999999999999999</v>
      </c>
      <c r="J37" s="161">
        <f>ROUND(((SUM(BE131:BE217))*I37),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ROUND((SUM(BF131:BF217)),  2)</f>
        <v>0</v>
      </c>
      <c r="G38" s="35"/>
      <c r="H38" s="35"/>
      <c r="I38" s="162">
        <v>0.14999999999999999</v>
      </c>
      <c r="J38" s="161">
        <f>ROUND(((SUM(BF131:BF217))*I38),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ROUND((SUM(BG131:BG217)),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ROUND((SUM(BH131:BH217)),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ROUND((SUM(BI131:BI217)),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002 - D.1.4 Zdravotně technická instalace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1881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1882</v>
      </c>
      <c r="E102" s="190"/>
      <c r="F102" s="190"/>
      <c r="G102" s="190"/>
      <c r="H102" s="190"/>
      <c r="I102" s="190"/>
      <c r="J102" s="191">
        <f>J147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1883</v>
      </c>
      <c r="E103" s="190"/>
      <c r="F103" s="190"/>
      <c r="G103" s="190"/>
      <c r="H103" s="190"/>
      <c r="I103" s="190"/>
      <c r="J103" s="191">
        <f>J150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7"/>
      <c r="C104" s="188"/>
      <c r="D104" s="189" t="s">
        <v>1884</v>
      </c>
      <c r="E104" s="190"/>
      <c r="F104" s="190"/>
      <c r="G104" s="190"/>
      <c r="H104" s="190"/>
      <c r="I104" s="190"/>
      <c r="J104" s="191">
        <f>J153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7"/>
      <c r="C105" s="188"/>
      <c r="D105" s="189" t="s">
        <v>1885</v>
      </c>
      <c r="E105" s="190"/>
      <c r="F105" s="190"/>
      <c r="G105" s="190"/>
      <c r="H105" s="190"/>
      <c r="I105" s="190"/>
      <c r="J105" s="191">
        <f>J164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7"/>
      <c r="C106" s="188"/>
      <c r="D106" s="189" t="s">
        <v>1886</v>
      </c>
      <c r="E106" s="190"/>
      <c r="F106" s="190"/>
      <c r="G106" s="190"/>
      <c r="H106" s="190"/>
      <c r="I106" s="190"/>
      <c r="J106" s="191">
        <f>J179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7"/>
      <c r="C107" s="188"/>
      <c r="D107" s="189" t="s">
        <v>1887</v>
      </c>
      <c r="E107" s="190"/>
      <c r="F107" s="190"/>
      <c r="G107" s="190"/>
      <c r="H107" s="190"/>
      <c r="I107" s="190"/>
      <c r="J107" s="191">
        <f>J207</f>
        <v>0</v>
      </c>
      <c r="K107" s="188"/>
      <c r="L107" s="19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203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1" t="str">
        <f>E7</f>
        <v>IROP - Stavební úpravy a přístavba objektu učeben v ZŠ Loučka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164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81" t="s">
        <v>165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166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82" t="s">
        <v>167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168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3" t="str">
        <f>E13</f>
        <v>002 - D.1.4 Zdravotně technická instalace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20</v>
      </c>
      <c r="D125" s="37"/>
      <c r="E125" s="37"/>
      <c r="F125" s="24" t="str">
        <f>F16</f>
        <v xml:space="preserve"> </v>
      </c>
      <c r="G125" s="37"/>
      <c r="H125" s="37"/>
      <c r="I125" s="29" t="s">
        <v>22</v>
      </c>
      <c r="J125" s="76" t="str">
        <f>IF(J16="","",J16)</f>
        <v>3. 6. 2021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24</v>
      </c>
      <c r="D127" s="37"/>
      <c r="E127" s="37"/>
      <c r="F127" s="24" t="str">
        <f>E19</f>
        <v xml:space="preserve"> </v>
      </c>
      <c r="G127" s="37"/>
      <c r="H127" s="37"/>
      <c r="I127" s="29" t="s">
        <v>29</v>
      </c>
      <c r="J127" s="33" t="str">
        <f>E25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31</v>
      </c>
      <c r="J128" s="33" t="str">
        <f>E28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204</v>
      </c>
      <c r="D130" s="201" t="s">
        <v>58</v>
      </c>
      <c r="E130" s="201" t="s">
        <v>54</v>
      </c>
      <c r="F130" s="201" t="s">
        <v>55</v>
      </c>
      <c r="G130" s="201" t="s">
        <v>205</v>
      </c>
      <c r="H130" s="201" t="s">
        <v>206</v>
      </c>
      <c r="I130" s="201" t="s">
        <v>207</v>
      </c>
      <c r="J130" s="202" t="s">
        <v>176</v>
      </c>
      <c r="K130" s="203" t="s">
        <v>208</v>
      </c>
      <c r="L130" s="204"/>
      <c r="M130" s="97" t="s">
        <v>1</v>
      </c>
      <c r="N130" s="98" t="s">
        <v>37</v>
      </c>
      <c r="O130" s="98" t="s">
        <v>209</v>
      </c>
      <c r="P130" s="98" t="s">
        <v>210</v>
      </c>
      <c r="Q130" s="98" t="s">
        <v>211</v>
      </c>
      <c r="R130" s="98" t="s">
        <v>212</v>
      </c>
      <c r="S130" s="98" t="s">
        <v>213</v>
      </c>
      <c r="T130" s="99" t="s">
        <v>214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04" t="s">
        <v>215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0"/>
      <c r="N131" s="206"/>
      <c r="O131" s="101"/>
      <c r="P131" s="207">
        <f>P132+P147+P150+P153+P164+P179+P207</f>
        <v>0</v>
      </c>
      <c r="Q131" s="101"/>
      <c r="R131" s="207">
        <f>R132+R147+R150+R153+R164+R179+R207</f>
        <v>0</v>
      </c>
      <c r="S131" s="101"/>
      <c r="T131" s="208">
        <f>T132+T147+T150+T153+T164+T179+T207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178</v>
      </c>
      <c r="BK131" s="209">
        <f>BK132+BK147+BK150+BK153+BK164+BK179+BK207</f>
        <v>0</v>
      </c>
    </row>
    <row r="132" s="12" customFormat="1" ht="25.92" customHeight="1">
      <c r="A132" s="12"/>
      <c r="B132" s="210"/>
      <c r="C132" s="211"/>
      <c r="D132" s="212" t="s">
        <v>72</v>
      </c>
      <c r="E132" s="213" t="s">
        <v>79</v>
      </c>
      <c r="F132" s="213" t="s">
        <v>1888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SUM(P133:P146)</f>
        <v>0</v>
      </c>
      <c r="Q132" s="218"/>
      <c r="R132" s="219">
        <f>SUM(R133:R146)</f>
        <v>0</v>
      </c>
      <c r="S132" s="218"/>
      <c r="T132" s="220">
        <f>SUM(T133:T146)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72</v>
      </c>
      <c r="AU132" s="222" t="s">
        <v>73</v>
      </c>
      <c r="AY132" s="221" t="s">
        <v>218</v>
      </c>
      <c r="BK132" s="223">
        <f>SUM(BK133:BK146)</f>
        <v>0</v>
      </c>
    </row>
    <row r="133" s="2" customFormat="1" ht="24.15" customHeight="1">
      <c r="A133" s="35"/>
      <c r="B133" s="36"/>
      <c r="C133" s="226" t="s">
        <v>73</v>
      </c>
      <c r="D133" s="226" t="s">
        <v>221</v>
      </c>
      <c r="E133" s="227" t="s">
        <v>1889</v>
      </c>
      <c r="F133" s="228" t="s">
        <v>1890</v>
      </c>
      <c r="G133" s="229" t="s">
        <v>1891</v>
      </c>
      <c r="H133" s="230">
        <v>10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258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1892</v>
      </c>
      <c r="F134" s="228" t="s">
        <v>1893</v>
      </c>
      <c r="G134" s="229" t="s">
        <v>1891</v>
      </c>
      <c r="H134" s="230">
        <v>15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309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1894</v>
      </c>
      <c r="F135" s="228" t="s">
        <v>1895</v>
      </c>
      <c r="G135" s="229" t="s">
        <v>1891</v>
      </c>
      <c r="H135" s="230">
        <v>20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121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1896</v>
      </c>
      <c r="F136" s="228" t="s">
        <v>1897</v>
      </c>
      <c r="G136" s="229" t="s">
        <v>1898</v>
      </c>
      <c r="H136" s="230">
        <v>5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127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1899</v>
      </c>
      <c r="F137" s="228" t="s">
        <v>1900</v>
      </c>
      <c r="G137" s="229" t="s">
        <v>1898</v>
      </c>
      <c r="H137" s="230">
        <v>7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869</v>
      </c>
    </row>
    <row r="138" s="2" customFormat="1" ht="16.5" customHeight="1">
      <c r="A138" s="35"/>
      <c r="B138" s="36"/>
      <c r="C138" s="226" t="s">
        <v>73</v>
      </c>
      <c r="D138" s="226" t="s">
        <v>221</v>
      </c>
      <c r="E138" s="227" t="s">
        <v>1901</v>
      </c>
      <c r="F138" s="228" t="s">
        <v>1902</v>
      </c>
      <c r="G138" s="229" t="s">
        <v>1898</v>
      </c>
      <c r="H138" s="230">
        <v>10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425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1903</v>
      </c>
      <c r="F139" s="228" t="s">
        <v>1904</v>
      </c>
      <c r="G139" s="229" t="s">
        <v>1898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883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1905</v>
      </c>
      <c r="F140" s="228" t="s">
        <v>1906</v>
      </c>
      <c r="G140" s="229" t="s">
        <v>1898</v>
      </c>
      <c r="H140" s="230">
        <v>11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891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1907</v>
      </c>
      <c r="F141" s="228" t="s">
        <v>1908</v>
      </c>
      <c r="G141" s="229" t="s">
        <v>1898</v>
      </c>
      <c r="H141" s="230">
        <v>10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900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1909</v>
      </c>
      <c r="F142" s="228" t="s">
        <v>1910</v>
      </c>
      <c r="G142" s="229" t="s">
        <v>1898</v>
      </c>
      <c r="H142" s="230">
        <v>20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910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1911</v>
      </c>
      <c r="F143" s="228" t="s">
        <v>1912</v>
      </c>
      <c r="G143" s="229" t="s">
        <v>1891</v>
      </c>
      <c r="H143" s="230">
        <v>23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917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1913</v>
      </c>
      <c r="F144" s="228" t="s">
        <v>1914</v>
      </c>
      <c r="G144" s="229" t="s">
        <v>1891</v>
      </c>
      <c r="H144" s="230">
        <v>13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925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1915</v>
      </c>
      <c r="F145" s="228" t="s">
        <v>1916</v>
      </c>
      <c r="G145" s="229" t="s">
        <v>1891</v>
      </c>
      <c r="H145" s="230">
        <v>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249</v>
      </c>
    </row>
    <row r="146" s="2" customFormat="1" ht="21.75" customHeight="1">
      <c r="A146" s="35"/>
      <c r="B146" s="36"/>
      <c r="C146" s="226" t="s">
        <v>73</v>
      </c>
      <c r="D146" s="226" t="s">
        <v>221</v>
      </c>
      <c r="E146" s="227" t="s">
        <v>1917</v>
      </c>
      <c r="F146" s="228" t="s">
        <v>1918</v>
      </c>
      <c r="G146" s="229" t="s">
        <v>1919</v>
      </c>
      <c r="H146" s="230">
        <v>1.208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430</v>
      </c>
    </row>
    <row r="147" s="12" customFormat="1" ht="25.92" customHeight="1">
      <c r="A147" s="12"/>
      <c r="B147" s="210"/>
      <c r="C147" s="211"/>
      <c r="D147" s="212" t="s">
        <v>72</v>
      </c>
      <c r="E147" s="213" t="s">
        <v>425</v>
      </c>
      <c r="F147" s="213" t="s">
        <v>1920</v>
      </c>
      <c r="G147" s="211"/>
      <c r="H147" s="211"/>
      <c r="I147" s="214"/>
      <c r="J147" s="215">
        <f>BK147</f>
        <v>0</v>
      </c>
      <c r="K147" s="211"/>
      <c r="L147" s="216"/>
      <c r="M147" s="217"/>
      <c r="N147" s="218"/>
      <c r="O147" s="218"/>
      <c r="P147" s="219">
        <f>SUM(P148:P149)</f>
        <v>0</v>
      </c>
      <c r="Q147" s="218"/>
      <c r="R147" s="219">
        <f>SUM(R148:R149)</f>
        <v>0</v>
      </c>
      <c r="S147" s="218"/>
      <c r="T147" s="22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79</v>
      </c>
      <c r="AT147" s="222" t="s">
        <v>72</v>
      </c>
      <c r="AU147" s="222" t="s">
        <v>73</v>
      </c>
      <c r="AY147" s="221" t="s">
        <v>218</v>
      </c>
      <c r="BK147" s="223">
        <f>SUM(BK148:BK149)</f>
        <v>0</v>
      </c>
    </row>
    <row r="148" s="2" customFormat="1" ht="16.5" customHeight="1">
      <c r="A148" s="35"/>
      <c r="B148" s="36"/>
      <c r="C148" s="226" t="s">
        <v>73</v>
      </c>
      <c r="D148" s="226" t="s">
        <v>221</v>
      </c>
      <c r="E148" s="227" t="s">
        <v>1921</v>
      </c>
      <c r="F148" s="228" t="s">
        <v>1922</v>
      </c>
      <c r="G148" s="229" t="s">
        <v>1919</v>
      </c>
      <c r="H148" s="230">
        <v>1.208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939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1923</v>
      </c>
      <c r="F149" s="228" t="s">
        <v>1924</v>
      </c>
      <c r="G149" s="229" t="s">
        <v>1919</v>
      </c>
      <c r="H149" s="230">
        <v>1.208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947</v>
      </c>
    </row>
    <row r="150" s="12" customFormat="1" ht="25.92" customHeight="1">
      <c r="A150" s="12"/>
      <c r="B150" s="210"/>
      <c r="C150" s="211"/>
      <c r="D150" s="212" t="s">
        <v>72</v>
      </c>
      <c r="E150" s="213" t="s">
        <v>879</v>
      </c>
      <c r="F150" s="213" t="s">
        <v>1925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SUM(P151:P152)</f>
        <v>0</v>
      </c>
      <c r="Q150" s="218"/>
      <c r="R150" s="219">
        <f>SUM(R151:R152)</f>
        <v>0</v>
      </c>
      <c r="S150" s="218"/>
      <c r="T150" s="220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73</v>
      </c>
      <c r="AY150" s="221" t="s">
        <v>218</v>
      </c>
      <c r="BK150" s="223">
        <f>SUM(BK151:BK152)</f>
        <v>0</v>
      </c>
    </row>
    <row r="151" s="2" customFormat="1" ht="21.75" customHeight="1">
      <c r="A151" s="35"/>
      <c r="B151" s="36"/>
      <c r="C151" s="226" t="s">
        <v>73</v>
      </c>
      <c r="D151" s="226" t="s">
        <v>221</v>
      </c>
      <c r="E151" s="227" t="s">
        <v>1926</v>
      </c>
      <c r="F151" s="228" t="s">
        <v>1927</v>
      </c>
      <c r="G151" s="229" t="s">
        <v>1919</v>
      </c>
      <c r="H151" s="230">
        <v>1.1759999999999999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955</v>
      </c>
    </row>
    <row r="152" s="2" customFormat="1" ht="16.5" customHeight="1">
      <c r="A152" s="35"/>
      <c r="B152" s="36"/>
      <c r="C152" s="226" t="s">
        <v>73</v>
      </c>
      <c r="D152" s="226" t="s">
        <v>221</v>
      </c>
      <c r="E152" s="227" t="s">
        <v>1928</v>
      </c>
      <c r="F152" s="228" t="s">
        <v>1929</v>
      </c>
      <c r="G152" s="229" t="s">
        <v>1919</v>
      </c>
      <c r="H152" s="230">
        <v>0.033000000000000002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965</v>
      </c>
    </row>
    <row r="153" s="12" customFormat="1" ht="25.92" customHeight="1">
      <c r="A153" s="12"/>
      <c r="B153" s="210"/>
      <c r="C153" s="211"/>
      <c r="D153" s="212" t="s">
        <v>72</v>
      </c>
      <c r="E153" s="213" t="s">
        <v>1930</v>
      </c>
      <c r="F153" s="213" t="s">
        <v>1931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SUM(P154:P163)</f>
        <v>0</v>
      </c>
      <c r="Q153" s="218"/>
      <c r="R153" s="219">
        <f>SUM(R154:R163)</f>
        <v>0</v>
      </c>
      <c r="S153" s="218"/>
      <c r="T153" s="220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81</v>
      </c>
      <c r="AT153" s="222" t="s">
        <v>72</v>
      </c>
      <c r="AU153" s="222" t="s">
        <v>73</v>
      </c>
      <c r="AY153" s="221" t="s">
        <v>218</v>
      </c>
      <c r="BK153" s="223">
        <f>SUM(BK154:BK163)</f>
        <v>0</v>
      </c>
    </row>
    <row r="154" s="2" customFormat="1" ht="21.75" customHeight="1">
      <c r="A154" s="35"/>
      <c r="B154" s="36"/>
      <c r="C154" s="226" t="s">
        <v>73</v>
      </c>
      <c r="D154" s="226" t="s">
        <v>221</v>
      </c>
      <c r="E154" s="227" t="s">
        <v>1932</v>
      </c>
      <c r="F154" s="228" t="s">
        <v>1933</v>
      </c>
      <c r="G154" s="229" t="s">
        <v>1898</v>
      </c>
      <c r="H154" s="230">
        <v>4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425</v>
      </c>
      <c r="AT154" s="238" t="s">
        <v>221</v>
      </c>
      <c r="AU154" s="238" t="s">
        <v>79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425</v>
      </c>
      <c r="BM154" s="238" t="s">
        <v>973</v>
      </c>
    </row>
    <row r="155" s="2" customFormat="1" ht="24.15" customHeight="1">
      <c r="A155" s="35"/>
      <c r="B155" s="36"/>
      <c r="C155" s="226" t="s">
        <v>73</v>
      </c>
      <c r="D155" s="226" t="s">
        <v>221</v>
      </c>
      <c r="E155" s="227" t="s">
        <v>1934</v>
      </c>
      <c r="F155" s="228" t="s">
        <v>1935</v>
      </c>
      <c r="G155" s="229" t="s">
        <v>1891</v>
      </c>
      <c r="H155" s="230">
        <v>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425</v>
      </c>
      <c r="AT155" s="238" t="s">
        <v>221</v>
      </c>
      <c r="AU155" s="238" t="s">
        <v>79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425</v>
      </c>
      <c r="BM155" s="238" t="s">
        <v>260</v>
      </c>
    </row>
    <row r="156" s="2" customFormat="1" ht="24.15" customHeight="1">
      <c r="A156" s="35"/>
      <c r="B156" s="36"/>
      <c r="C156" s="226" t="s">
        <v>73</v>
      </c>
      <c r="D156" s="226" t="s">
        <v>221</v>
      </c>
      <c r="E156" s="227" t="s">
        <v>1936</v>
      </c>
      <c r="F156" s="228" t="s">
        <v>1937</v>
      </c>
      <c r="G156" s="229" t="s">
        <v>1891</v>
      </c>
      <c r="H156" s="230">
        <v>15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425</v>
      </c>
      <c r="AT156" s="238" t="s">
        <v>221</v>
      </c>
      <c r="AU156" s="238" t="s">
        <v>79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425</v>
      </c>
      <c r="BM156" s="238" t="s">
        <v>264</v>
      </c>
    </row>
    <row r="157" s="2" customFormat="1" ht="24.15" customHeight="1">
      <c r="A157" s="35"/>
      <c r="B157" s="36"/>
      <c r="C157" s="240" t="s">
        <v>73</v>
      </c>
      <c r="D157" s="240" t="s">
        <v>306</v>
      </c>
      <c r="E157" s="241" t="s">
        <v>1938</v>
      </c>
      <c r="F157" s="242" t="s">
        <v>1939</v>
      </c>
      <c r="G157" s="243" t="s">
        <v>1891</v>
      </c>
      <c r="H157" s="244">
        <v>1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430</v>
      </c>
      <c r="AT157" s="238" t="s">
        <v>306</v>
      </c>
      <c r="AU157" s="238" t="s">
        <v>79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425</v>
      </c>
      <c r="BM157" s="238" t="s">
        <v>272</v>
      </c>
    </row>
    <row r="158" s="2" customFormat="1" ht="24.15" customHeight="1">
      <c r="A158" s="35"/>
      <c r="B158" s="36"/>
      <c r="C158" s="240" t="s">
        <v>73</v>
      </c>
      <c r="D158" s="240" t="s">
        <v>306</v>
      </c>
      <c r="E158" s="241" t="s">
        <v>1940</v>
      </c>
      <c r="F158" s="242" t="s">
        <v>1941</v>
      </c>
      <c r="G158" s="243" t="s">
        <v>1891</v>
      </c>
      <c r="H158" s="244">
        <v>15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430</v>
      </c>
      <c r="AT158" s="238" t="s">
        <v>306</v>
      </c>
      <c r="AU158" s="238" t="s">
        <v>79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425</v>
      </c>
      <c r="BM158" s="238" t="s">
        <v>1084</v>
      </c>
    </row>
    <row r="159" s="2" customFormat="1" ht="21.75" customHeight="1">
      <c r="A159" s="35"/>
      <c r="B159" s="36"/>
      <c r="C159" s="226" t="s">
        <v>73</v>
      </c>
      <c r="D159" s="226" t="s">
        <v>221</v>
      </c>
      <c r="E159" s="227" t="s">
        <v>1942</v>
      </c>
      <c r="F159" s="228" t="s">
        <v>1943</v>
      </c>
      <c r="G159" s="229" t="s">
        <v>1891</v>
      </c>
      <c r="H159" s="230">
        <v>13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425</v>
      </c>
      <c r="AT159" s="238" t="s">
        <v>221</v>
      </c>
      <c r="AU159" s="238" t="s">
        <v>79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425</v>
      </c>
      <c r="BM159" s="238" t="s">
        <v>1089</v>
      </c>
    </row>
    <row r="160" s="2" customFormat="1" ht="24.15" customHeight="1">
      <c r="A160" s="35"/>
      <c r="B160" s="36"/>
      <c r="C160" s="240" t="s">
        <v>73</v>
      </c>
      <c r="D160" s="240" t="s">
        <v>306</v>
      </c>
      <c r="E160" s="241" t="s">
        <v>1944</v>
      </c>
      <c r="F160" s="242" t="s">
        <v>1945</v>
      </c>
      <c r="G160" s="243" t="s">
        <v>1891</v>
      </c>
      <c r="H160" s="244">
        <v>5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430</v>
      </c>
      <c r="AT160" s="238" t="s">
        <v>306</v>
      </c>
      <c r="AU160" s="238" t="s">
        <v>79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425</v>
      </c>
      <c r="BM160" s="238" t="s">
        <v>1092</v>
      </c>
    </row>
    <row r="161" s="2" customFormat="1" ht="24.15" customHeight="1">
      <c r="A161" s="35"/>
      <c r="B161" s="36"/>
      <c r="C161" s="240" t="s">
        <v>73</v>
      </c>
      <c r="D161" s="240" t="s">
        <v>306</v>
      </c>
      <c r="E161" s="241" t="s">
        <v>1946</v>
      </c>
      <c r="F161" s="242" t="s">
        <v>1947</v>
      </c>
      <c r="G161" s="243" t="s">
        <v>1891</v>
      </c>
      <c r="H161" s="244">
        <v>8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430</v>
      </c>
      <c r="AT161" s="238" t="s">
        <v>306</v>
      </c>
      <c r="AU161" s="238" t="s">
        <v>79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425</v>
      </c>
      <c r="BM161" s="238" t="s">
        <v>1095</v>
      </c>
    </row>
    <row r="162" s="2" customFormat="1" ht="21.75" customHeight="1">
      <c r="A162" s="35"/>
      <c r="B162" s="36"/>
      <c r="C162" s="226" t="s">
        <v>73</v>
      </c>
      <c r="D162" s="226" t="s">
        <v>221</v>
      </c>
      <c r="E162" s="227" t="s">
        <v>1948</v>
      </c>
      <c r="F162" s="228" t="s">
        <v>1949</v>
      </c>
      <c r="G162" s="229" t="s">
        <v>1898</v>
      </c>
      <c r="H162" s="230">
        <v>12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425</v>
      </c>
      <c r="AT162" s="238" t="s">
        <v>221</v>
      </c>
      <c r="AU162" s="238" t="s">
        <v>79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425</v>
      </c>
      <c r="BM162" s="238" t="s">
        <v>1098</v>
      </c>
    </row>
    <row r="163" s="2" customFormat="1" ht="21.75" customHeight="1">
      <c r="A163" s="35"/>
      <c r="B163" s="36"/>
      <c r="C163" s="226" t="s">
        <v>73</v>
      </c>
      <c r="D163" s="226" t="s">
        <v>221</v>
      </c>
      <c r="E163" s="227" t="s">
        <v>1950</v>
      </c>
      <c r="F163" s="228" t="s">
        <v>1951</v>
      </c>
      <c r="G163" s="229" t="s">
        <v>1898</v>
      </c>
      <c r="H163" s="230">
        <v>6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425</v>
      </c>
      <c r="AT163" s="238" t="s">
        <v>221</v>
      </c>
      <c r="AU163" s="238" t="s">
        <v>79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425</v>
      </c>
      <c r="BM163" s="238" t="s">
        <v>1101</v>
      </c>
    </row>
    <row r="164" s="12" customFormat="1" ht="25.92" customHeight="1">
      <c r="A164" s="12"/>
      <c r="B164" s="210"/>
      <c r="C164" s="211"/>
      <c r="D164" s="212" t="s">
        <v>72</v>
      </c>
      <c r="E164" s="213" t="s">
        <v>1952</v>
      </c>
      <c r="F164" s="213" t="s">
        <v>1953</v>
      </c>
      <c r="G164" s="211"/>
      <c r="H164" s="211"/>
      <c r="I164" s="214"/>
      <c r="J164" s="215">
        <f>BK164</f>
        <v>0</v>
      </c>
      <c r="K164" s="211"/>
      <c r="L164" s="216"/>
      <c r="M164" s="217"/>
      <c r="N164" s="218"/>
      <c r="O164" s="218"/>
      <c r="P164" s="219">
        <f>SUM(P165:P178)</f>
        <v>0</v>
      </c>
      <c r="Q164" s="218"/>
      <c r="R164" s="219">
        <f>SUM(R165:R178)</f>
        <v>0</v>
      </c>
      <c r="S164" s="218"/>
      <c r="T164" s="220">
        <f>SUM(T165:T178)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81</v>
      </c>
      <c r="AT164" s="222" t="s">
        <v>72</v>
      </c>
      <c r="AU164" s="222" t="s">
        <v>73</v>
      </c>
      <c r="AY164" s="221" t="s">
        <v>218</v>
      </c>
      <c r="BK164" s="223">
        <f>SUM(BK165:BK178)</f>
        <v>0</v>
      </c>
    </row>
    <row r="165" s="2" customFormat="1" ht="16.5" customHeight="1">
      <c r="A165" s="35"/>
      <c r="B165" s="36"/>
      <c r="C165" s="226" t="s">
        <v>73</v>
      </c>
      <c r="D165" s="226" t="s">
        <v>221</v>
      </c>
      <c r="E165" s="227" t="s">
        <v>1954</v>
      </c>
      <c r="F165" s="228" t="s">
        <v>1955</v>
      </c>
      <c r="G165" s="229" t="s">
        <v>1898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425</v>
      </c>
      <c r="AT165" s="238" t="s">
        <v>221</v>
      </c>
      <c r="AU165" s="238" t="s">
        <v>79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425</v>
      </c>
      <c r="BM165" s="238" t="s">
        <v>1104</v>
      </c>
    </row>
    <row r="166" s="2" customFormat="1" ht="21.75" customHeight="1">
      <c r="A166" s="35"/>
      <c r="B166" s="36"/>
      <c r="C166" s="226" t="s">
        <v>73</v>
      </c>
      <c r="D166" s="226" t="s">
        <v>221</v>
      </c>
      <c r="E166" s="227" t="s">
        <v>1956</v>
      </c>
      <c r="F166" s="228" t="s">
        <v>1957</v>
      </c>
      <c r="G166" s="229" t="s">
        <v>1891</v>
      </c>
      <c r="H166" s="230">
        <v>23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425</v>
      </c>
      <c r="AT166" s="238" t="s">
        <v>221</v>
      </c>
      <c r="AU166" s="238" t="s">
        <v>79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425</v>
      </c>
      <c r="BM166" s="238" t="s">
        <v>821</v>
      </c>
    </row>
    <row r="167" s="2" customFormat="1" ht="24.15" customHeight="1">
      <c r="A167" s="35"/>
      <c r="B167" s="36"/>
      <c r="C167" s="240" t="s">
        <v>73</v>
      </c>
      <c r="D167" s="240" t="s">
        <v>306</v>
      </c>
      <c r="E167" s="241" t="s">
        <v>1958</v>
      </c>
      <c r="F167" s="242" t="s">
        <v>1959</v>
      </c>
      <c r="G167" s="243" t="s">
        <v>1891</v>
      </c>
      <c r="H167" s="244">
        <v>14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430</v>
      </c>
      <c r="AT167" s="238" t="s">
        <v>306</v>
      </c>
      <c r="AU167" s="238" t="s">
        <v>79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425</v>
      </c>
      <c r="BM167" s="238" t="s">
        <v>1111</v>
      </c>
    </row>
    <row r="168" s="2" customFormat="1" ht="24.15" customHeight="1">
      <c r="A168" s="35"/>
      <c r="B168" s="36"/>
      <c r="C168" s="240" t="s">
        <v>73</v>
      </c>
      <c r="D168" s="240" t="s">
        <v>306</v>
      </c>
      <c r="E168" s="241" t="s">
        <v>1960</v>
      </c>
      <c r="F168" s="242" t="s">
        <v>1961</v>
      </c>
      <c r="G168" s="243" t="s">
        <v>1891</v>
      </c>
      <c r="H168" s="244">
        <v>3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88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430</v>
      </c>
      <c r="AT168" s="238" t="s">
        <v>306</v>
      </c>
      <c r="AU168" s="238" t="s">
        <v>79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425</v>
      </c>
      <c r="BM168" s="238" t="s">
        <v>1114</v>
      </c>
    </row>
    <row r="169" s="2" customFormat="1" ht="24.15" customHeight="1">
      <c r="A169" s="35"/>
      <c r="B169" s="36"/>
      <c r="C169" s="240" t="s">
        <v>73</v>
      </c>
      <c r="D169" s="240" t="s">
        <v>306</v>
      </c>
      <c r="E169" s="241" t="s">
        <v>1962</v>
      </c>
      <c r="F169" s="242" t="s">
        <v>1963</v>
      </c>
      <c r="G169" s="243" t="s">
        <v>1891</v>
      </c>
      <c r="H169" s="244">
        <v>6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430</v>
      </c>
      <c r="AT169" s="238" t="s">
        <v>306</v>
      </c>
      <c r="AU169" s="238" t="s">
        <v>79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425</v>
      </c>
      <c r="BM169" s="238" t="s">
        <v>1117</v>
      </c>
    </row>
    <row r="170" s="2" customFormat="1" ht="16.5" customHeight="1">
      <c r="A170" s="35"/>
      <c r="B170" s="36"/>
      <c r="C170" s="226" t="s">
        <v>73</v>
      </c>
      <c r="D170" s="226" t="s">
        <v>221</v>
      </c>
      <c r="E170" s="227" t="s">
        <v>1964</v>
      </c>
      <c r="F170" s="228" t="s">
        <v>1965</v>
      </c>
      <c r="G170" s="229" t="s">
        <v>1898</v>
      </c>
      <c r="H170" s="230">
        <v>37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425</v>
      </c>
      <c r="AT170" s="238" t="s">
        <v>221</v>
      </c>
      <c r="AU170" s="238" t="s">
        <v>79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425</v>
      </c>
      <c r="BM170" s="238" t="s">
        <v>284</v>
      </c>
    </row>
    <row r="171" s="2" customFormat="1" ht="21.75" customHeight="1">
      <c r="A171" s="35"/>
      <c r="B171" s="36"/>
      <c r="C171" s="226" t="s">
        <v>73</v>
      </c>
      <c r="D171" s="226" t="s">
        <v>221</v>
      </c>
      <c r="E171" s="227" t="s">
        <v>1966</v>
      </c>
      <c r="F171" s="228" t="s">
        <v>1967</v>
      </c>
      <c r="G171" s="229" t="s">
        <v>1898</v>
      </c>
      <c r="H171" s="230">
        <v>2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425</v>
      </c>
      <c r="AT171" s="238" t="s">
        <v>221</v>
      </c>
      <c r="AU171" s="238" t="s">
        <v>79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425</v>
      </c>
      <c r="BM171" s="238" t="s">
        <v>1124</v>
      </c>
    </row>
    <row r="172" s="2" customFormat="1" ht="21.75" customHeight="1">
      <c r="A172" s="35"/>
      <c r="B172" s="36"/>
      <c r="C172" s="226" t="s">
        <v>73</v>
      </c>
      <c r="D172" s="226" t="s">
        <v>221</v>
      </c>
      <c r="E172" s="227" t="s">
        <v>1968</v>
      </c>
      <c r="F172" s="228" t="s">
        <v>1969</v>
      </c>
      <c r="G172" s="229" t="s">
        <v>1898</v>
      </c>
      <c r="H172" s="230">
        <v>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425</v>
      </c>
      <c r="AT172" s="238" t="s">
        <v>221</v>
      </c>
      <c r="AU172" s="238" t="s">
        <v>79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425</v>
      </c>
      <c r="BM172" s="238" t="s">
        <v>1127</v>
      </c>
    </row>
    <row r="173" s="2" customFormat="1" ht="16.5" customHeight="1">
      <c r="A173" s="35"/>
      <c r="B173" s="36"/>
      <c r="C173" s="240" t="s">
        <v>73</v>
      </c>
      <c r="D173" s="240" t="s">
        <v>306</v>
      </c>
      <c r="E173" s="241" t="s">
        <v>1970</v>
      </c>
      <c r="F173" s="242" t="s">
        <v>1971</v>
      </c>
      <c r="G173" s="243" t="s">
        <v>1898</v>
      </c>
      <c r="H173" s="244">
        <v>2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38</v>
      </c>
      <c r="O173" s="88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430</v>
      </c>
      <c r="AT173" s="238" t="s">
        <v>306</v>
      </c>
      <c r="AU173" s="238" t="s">
        <v>79</v>
      </c>
      <c r="AY173" s="14" t="s">
        <v>218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425</v>
      </c>
      <c r="BM173" s="238" t="s">
        <v>1130</v>
      </c>
    </row>
    <row r="174" s="2" customFormat="1" ht="16.5" customHeight="1">
      <c r="A174" s="35"/>
      <c r="B174" s="36"/>
      <c r="C174" s="240" t="s">
        <v>73</v>
      </c>
      <c r="D174" s="240" t="s">
        <v>306</v>
      </c>
      <c r="E174" s="241" t="s">
        <v>1972</v>
      </c>
      <c r="F174" s="242" t="s">
        <v>1973</v>
      </c>
      <c r="G174" s="243" t="s">
        <v>1898</v>
      </c>
      <c r="H174" s="244">
        <v>1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88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430</v>
      </c>
      <c r="AT174" s="238" t="s">
        <v>306</v>
      </c>
      <c r="AU174" s="238" t="s">
        <v>79</v>
      </c>
      <c r="AY174" s="14" t="s">
        <v>218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425</v>
      </c>
      <c r="BM174" s="238" t="s">
        <v>1133</v>
      </c>
    </row>
    <row r="175" s="2" customFormat="1" ht="16.5" customHeight="1">
      <c r="A175" s="35"/>
      <c r="B175" s="36"/>
      <c r="C175" s="240" t="s">
        <v>73</v>
      </c>
      <c r="D175" s="240" t="s">
        <v>306</v>
      </c>
      <c r="E175" s="241" t="s">
        <v>1974</v>
      </c>
      <c r="F175" s="242" t="s">
        <v>1975</v>
      </c>
      <c r="G175" s="243" t="s">
        <v>1898</v>
      </c>
      <c r="H175" s="244">
        <v>1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38</v>
      </c>
      <c r="O175" s="88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430</v>
      </c>
      <c r="AT175" s="238" t="s">
        <v>306</v>
      </c>
      <c r="AU175" s="238" t="s">
        <v>79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425</v>
      </c>
      <c r="BM175" s="238" t="s">
        <v>293</v>
      </c>
    </row>
    <row r="176" s="2" customFormat="1" ht="16.5" customHeight="1">
      <c r="A176" s="35"/>
      <c r="B176" s="36"/>
      <c r="C176" s="240" t="s">
        <v>73</v>
      </c>
      <c r="D176" s="240" t="s">
        <v>306</v>
      </c>
      <c r="E176" s="241" t="s">
        <v>1976</v>
      </c>
      <c r="F176" s="242" t="s">
        <v>1977</v>
      </c>
      <c r="G176" s="243" t="s">
        <v>1898</v>
      </c>
      <c r="H176" s="244">
        <v>1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38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430</v>
      </c>
      <c r="AT176" s="238" t="s">
        <v>306</v>
      </c>
      <c r="AU176" s="238" t="s">
        <v>79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425</v>
      </c>
      <c r="BM176" s="238" t="s">
        <v>1138</v>
      </c>
    </row>
    <row r="177" s="2" customFormat="1" ht="21.75" customHeight="1">
      <c r="A177" s="35"/>
      <c r="B177" s="36"/>
      <c r="C177" s="226" t="s">
        <v>73</v>
      </c>
      <c r="D177" s="226" t="s">
        <v>221</v>
      </c>
      <c r="E177" s="227" t="s">
        <v>1978</v>
      </c>
      <c r="F177" s="228" t="s">
        <v>1979</v>
      </c>
      <c r="G177" s="229" t="s">
        <v>1891</v>
      </c>
      <c r="H177" s="230">
        <v>23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425</v>
      </c>
      <c r="AT177" s="238" t="s">
        <v>221</v>
      </c>
      <c r="AU177" s="238" t="s">
        <v>79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425</v>
      </c>
      <c r="BM177" s="238" t="s">
        <v>1141</v>
      </c>
    </row>
    <row r="178" s="2" customFormat="1" ht="21.75" customHeight="1">
      <c r="A178" s="35"/>
      <c r="B178" s="36"/>
      <c r="C178" s="226" t="s">
        <v>73</v>
      </c>
      <c r="D178" s="226" t="s">
        <v>221</v>
      </c>
      <c r="E178" s="227" t="s">
        <v>1980</v>
      </c>
      <c r="F178" s="228" t="s">
        <v>1981</v>
      </c>
      <c r="G178" s="229" t="s">
        <v>1891</v>
      </c>
      <c r="H178" s="230">
        <v>23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88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425</v>
      </c>
      <c r="AT178" s="238" t="s">
        <v>221</v>
      </c>
      <c r="AU178" s="238" t="s">
        <v>79</v>
      </c>
      <c r="AY178" s="14" t="s">
        <v>218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425</v>
      </c>
      <c r="BM178" s="238" t="s">
        <v>1144</v>
      </c>
    </row>
    <row r="179" s="12" customFormat="1" ht="25.92" customHeight="1">
      <c r="A179" s="12"/>
      <c r="B179" s="210"/>
      <c r="C179" s="211"/>
      <c r="D179" s="212" t="s">
        <v>72</v>
      </c>
      <c r="E179" s="213" t="s">
        <v>485</v>
      </c>
      <c r="F179" s="213" t="s">
        <v>1982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SUM(P180:P206)</f>
        <v>0</v>
      </c>
      <c r="Q179" s="218"/>
      <c r="R179" s="219">
        <f>SUM(R180:R206)</f>
        <v>0</v>
      </c>
      <c r="S179" s="218"/>
      <c r="T179" s="220">
        <f>SUM(T180:T206)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81</v>
      </c>
      <c r="AT179" s="222" t="s">
        <v>72</v>
      </c>
      <c r="AU179" s="222" t="s">
        <v>73</v>
      </c>
      <c r="AY179" s="221" t="s">
        <v>218</v>
      </c>
      <c r="BK179" s="223">
        <f>SUM(BK180:BK206)</f>
        <v>0</v>
      </c>
    </row>
    <row r="180" s="2" customFormat="1" ht="24.15" customHeight="1">
      <c r="A180" s="35"/>
      <c r="B180" s="36"/>
      <c r="C180" s="226" t="s">
        <v>73</v>
      </c>
      <c r="D180" s="226" t="s">
        <v>221</v>
      </c>
      <c r="E180" s="227" t="s">
        <v>1983</v>
      </c>
      <c r="F180" s="228" t="s">
        <v>1984</v>
      </c>
      <c r="G180" s="229" t="s">
        <v>1985</v>
      </c>
      <c r="H180" s="230">
        <v>6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425</v>
      </c>
      <c r="AT180" s="238" t="s">
        <v>221</v>
      </c>
      <c r="AU180" s="238" t="s">
        <v>79</v>
      </c>
      <c r="AY180" s="14" t="s">
        <v>218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425</v>
      </c>
      <c r="BM180" s="238" t="s">
        <v>305</v>
      </c>
    </row>
    <row r="181" s="2" customFormat="1" ht="24.15" customHeight="1">
      <c r="A181" s="35"/>
      <c r="B181" s="36"/>
      <c r="C181" s="240" t="s">
        <v>73</v>
      </c>
      <c r="D181" s="240" t="s">
        <v>306</v>
      </c>
      <c r="E181" s="241" t="s">
        <v>1986</v>
      </c>
      <c r="F181" s="242" t="s">
        <v>1987</v>
      </c>
      <c r="G181" s="243" t="s">
        <v>1985</v>
      </c>
      <c r="H181" s="244">
        <v>3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430</v>
      </c>
      <c r="AT181" s="238" t="s">
        <v>306</v>
      </c>
      <c r="AU181" s="238" t="s">
        <v>79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425</v>
      </c>
      <c r="BM181" s="238" t="s">
        <v>1709</v>
      </c>
    </row>
    <row r="182" s="2" customFormat="1" ht="24.15" customHeight="1">
      <c r="A182" s="35"/>
      <c r="B182" s="36"/>
      <c r="C182" s="240" t="s">
        <v>73</v>
      </c>
      <c r="D182" s="240" t="s">
        <v>306</v>
      </c>
      <c r="E182" s="241" t="s">
        <v>1988</v>
      </c>
      <c r="F182" s="242" t="s">
        <v>1989</v>
      </c>
      <c r="G182" s="243" t="s">
        <v>1985</v>
      </c>
      <c r="H182" s="244">
        <v>3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430</v>
      </c>
      <c r="AT182" s="238" t="s">
        <v>306</v>
      </c>
      <c r="AU182" s="238" t="s">
        <v>79</v>
      </c>
      <c r="AY182" s="14" t="s">
        <v>218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425</v>
      </c>
      <c r="BM182" s="238" t="s">
        <v>1712</v>
      </c>
    </row>
    <row r="183" s="2" customFormat="1" ht="16.5" customHeight="1">
      <c r="A183" s="35"/>
      <c r="B183" s="36"/>
      <c r="C183" s="226" t="s">
        <v>73</v>
      </c>
      <c r="D183" s="226" t="s">
        <v>221</v>
      </c>
      <c r="E183" s="227" t="s">
        <v>1990</v>
      </c>
      <c r="F183" s="228" t="s">
        <v>1991</v>
      </c>
      <c r="G183" s="229" t="s">
        <v>1985</v>
      </c>
      <c r="H183" s="230">
        <v>6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88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425</v>
      </c>
      <c r="AT183" s="238" t="s">
        <v>221</v>
      </c>
      <c r="AU183" s="238" t="s">
        <v>79</v>
      </c>
      <c r="AY183" s="14" t="s">
        <v>218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425</v>
      </c>
      <c r="BM183" s="238" t="s">
        <v>1714</v>
      </c>
    </row>
    <row r="184" s="2" customFormat="1" ht="24.15" customHeight="1">
      <c r="A184" s="35"/>
      <c r="B184" s="36"/>
      <c r="C184" s="226" t="s">
        <v>73</v>
      </c>
      <c r="D184" s="226" t="s">
        <v>221</v>
      </c>
      <c r="E184" s="227" t="s">
        <v>1992</v>
      </c>
      <c r="F184" s="228" t="s">
        <v>1993</v>
      </c>
      <c r="G184" s="229" t="s">
        <v>1985</v>
      </c>
      <c r="H184" s="230">
        <v>6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425</v>
      </c>
      <c r="AT184" s="238" t="s">
        <v>221</v>
      </c>
      <c r="AU184" s="238" t="s">
        <v>79</v>
      </c>
      <c r="AY184" s="14" t="s">
        <v>218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425</v>
      </c>
      <c r="BM184" s="238" t="s">
        <v>314</v>
      </c>
    </row>
    <row r="185" s="2" customFormat="1" ht="24.15" customHeight="1">
      <c r="A185" s="35"/>
      <c r="B185" s="36"/>
      <c r="C185" s="240" t="s">
        <v>73</v>
      </c>
      <c r="D185" s="240" t="s">
        <v>306</v>
      </c>
      <c r="E185" s="241" t="s">
        <v>1994</v>
      </c>
      <c r="F185" s="242" t="s">
        <v>1995</v>
      </c>
      <c r="G185" s="243" t="s">
        <v>1985</v>
      </c>
      <c r="H185" s="244">
        <v>6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38</v>
      </c>
      <c r="O185" s="88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430</v>
      </c>
      <c r="AT185" s="238" t="s">
        <v>306</v>
      </c>
      <c r="AU185" s="238" t="s">
        <v>79</v>
      </c>
      <c r="AY185" s="14" t="s">
        <v>218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425</v>
      </c>
      <c r="BM185" s="238" t="s">
        <v>322</v>
      </c>
    </row>
    <row r="186" s="2" customFormat="1" ht="24.15" customHeight="1">
      <c r="A186" s="35"/>
      <c r="B186" s="36"/>
      <c r="C186" s="226" t="s">
        <v>73</v>
      </c>
      <c r="D186" s="226" t="s">
        <v>221</v>
      </c>
      <c r="E186" s="227" t="s">
        <v>1996</v>
      </c>
      <c r="F186" s="228" t="s">
        <v>1997</v>
      </c>
      <c r="G186" s="229" t="s">
        <v>1985</v>
      </c>
      <c r="H186" s="230">
        <v>6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425</v>
      </c>
      <c r="AT186" s="238" t="s">
        <v>221</v>
      </c>
      <c r="AU186" s="238" t="s">
        <v>79</v>
      </c>
      <c r="AY186" s="14" t="s">
        <v>218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425</v>
      </c>
      <c r="BM186" s="238" t="s">
        <v>330</v>
      </c>
    </row>
    <row r="187" s="2" customFormat="1" ht="16.5" customHeight="1">
      <c r="A187" s="35"/>
      <c r="B187" s="36"/>
      <c r="C187" s="226" t="s">
        <v>73</v>
      </c>
      <c r="D187" s="226" t="s">
        <v>221</v>
      </c>
      <c r="E187" s="227" t="s">
        <v>1998</v>
      </c>
      <c r="F187" s="228" t="s">
        <v>1999</v>
      </c>
      <c r="G187" s="229" t="s">
        <v>1985</v>
      </c>
      <c r="H187" s="230">
        <v>6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425</v>
      </c>
      <c r="AT187" s="238" t="s">
        <v>221</v>
      </c>
      <c r="AU187" s="238" t="s">
        <v>79</v>
      </c>
      <c r="AY187" s="14" t="s">
        <v>218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425</v>
      </c>
      <c r="BM187" s="238" t="s">
        <v>338</v>
      </c>
    </row>
    <row r="188" s="2" customFormat="1" ht="24.15" customHeight="1">
      <c r="A188" s="35"/>
      <c r="B188" s="36"/>
      <c r="C188" s="226" t="s">
        <v>73</v>
      </c>
      <c r="D188" s="226" t="s">
        <v>221</v>
      </c>
      <c r="E188" s="227" t="s">
        <v>2000</v>
      </c>
      <c r="F188" s="228" t="s">
        <v>2001</v>
      </c>
      <c r="G188" s="229" t="s">
        <v>1985</v>
      </c>
      <c r="H188" s="230">
        <v>3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88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425</v>
      </c>
      <c r="AT188" s="238" t="s">
        <v>221</v>
      </c>
      <c r="AU188" s="238" t="s">
        <v>79</v>
      </c>
      <c r="AY188" s="14" t="s">
        <v>218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425</v>
      </c>
      <c r="BM188" s="238" t="s">
        <v>346</v>
      </c>
    </row>
    <row r="189" s="2" customFormat="1" ht="33" customHeight="1">
      <c r="A189" s="35"/>
      <c r="B189" s="36"/>
      <c r="C189" s="240" t="s">
        <v>73</v>
      </c>
      <c r="D189" s="240" t="s">
        <v>306</v>
      </c>
      <c r="E189" s="241" t="s">
        <v>2002</v>
      </c>
      <c r="F189" s="242" t="s">
        <v>2003</v>
      </c>
      <c r="G189" s="243" t="s">
        <v>1985</v>
      </c>
      <c r="H189" s="244">
        <v>3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430</v>
      </c>
      <c r="AT189" s="238" t="s">
        <v>306</v>
      </c>
      <c r="AU189" s="238" t="s">
        <v>79</v>
      </c>
      <c r="AY189" s="14" t="s">
        <v>218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425</v>
      </c>
      <c r="BM189" s="238" t="s">
        <v>354</v>
      </c>
    </row>
    <row r="190" s="2" customFormat="1" ht="24.15" customHeight="1">
      <c r="A190" s="35"/>
      <c r="B190" s="36"/>
      <c r="C190" s="226" t="s">
        <v>73</v>
      </c>
      <c r="D190" s="226" t="s">
        <v>221</v>
      </c>
      <c r="E190" s="227" t="s">
        <v>2004</v>
      </c>
      <c r="F190" s="228" t="s">
        <v>2005</v>
      </c>
      <c r="G190" s="229" t="s">
        <v>1985</v>
      </c>
      <c r="H190" s="230">
        <v>9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425</v>
      </c>
      <c r="AT190" s="238" t="s">
        <v>221</v>
      </c>
      <c r="AU190" s="238" t="s">
        <v>79</v>
      </c>
      <c r="AY190" s="14" t="s">
        <v>218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425</v>
      </c>
      <c r="BM190" s="238" t="s">
        <v>362</v>
      </c>
    </row>
    <row r="191" s="2" customFormat="1" ht="16.5" customHeight="1">
      <c r="A191" s="35"/>
      <c r="B191" s="36"/>
      <c r="C191" s="226" t="s">
        <v>73</v>
      </c>
      <c r="D191" s="226" t="s">
        <v>221</v>
      </c>
      <c r="E191" s="227" t="s">
        <v>2006</v>
      </c>
      <c r="F191" s="228" t="s">
        <v>2007</v>
      </c>
      <c r="G191" s="229" t="s">
        <v>1985</v>
      </c>
      <c r="H191" s="230">
        <v>9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88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425</v>
      </c>
      <c r="AT191" s="238" t="s">
        <v>221</v>
      </c>
      <c r="AU191" s="238" t="s">
        <v>79</v>
      </c>
      <c r="AY191" s="14" t="s">
        <v>218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4" t="s">
        <v>79</v>
      </c>
      <c r="BK191" s="239">
        <f>ROUND(I191*H191,2)</f>
        <v>0</v>
      </c>
      <c r="BL191" s="14" t="s">
        <v>425</v>
      </c>
      <c r="BM191" s="238" t="s">
        <v>370</v>
      </c>
    </row>
    <row r="192" s="2" customFormat="1" ht="21.75" customHeight="1">
      <c r="A192" s="35"/>
      <c r="B192" s="36"/>
      <c r="C192" s="240" t="s">
        <v>73</v>
      </c>
      <c r="D192" s="240" t="s">
        <v>306</v>
      </c>
      <c r="E192" s="241" t="s">
        <v>2008</v>
      </c>
      <c r="F192" s="242" t="s">
        <v>2009</v>
      </c>
      <c r="G192" s="243" t="s">
        <v>1985</v>
      </c>
      <c r="H192" s="244">
        <v>9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430</v>
      </c>
      <c r="AT192" s="238" t="s">
        <v>306</v>
      </c>
      <c r="AU192" s="238" t="s">
        <v>79</v>
      </c>
      <c r="AY192" s="14" t="s">
        <v>218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425</v>
      </c>
      <c r="BM192" s="238" t="s">
        <v>1732</v>
      </c>
    </row>
    <row r="193" s="2" customFormat="1" ht="21.75" customHeight="1">
      <c r="A193" s="35"/>
      <c r="B193" s="36"/>
      <c r="C193" s="226" t="s">
        <v>73</v>
      </c>
      <c r="D193" s="226" t="s">
        <v>221</v>
      </c>
      <c r="E193" s="227" t="s">
        <v>2010</v>
      </c>
      <c r="F193" s="228" t="s">
        <v>2011</v>
      </c>
      <c r="G193" s="229" t="s">
        <v>1898</v>
      </c>
      <c r="H193" s="230">
        <v>9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88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425</v>
      </c>
      <c r="AT193" s="238" t="s">
        <v>221</v>
      </c>
      <c r="AU193" s="238" t="s">
        <v>79</v>
      </c>
      <c r="AY193" s="14" t="s">
        <v>218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425</v>
      </c>
      <c r="BM193" s="238" t="s">
        <v>1734</v>
      </c>
    </row>
    <row r="194" s="2" customFormat="1" ht="16.5" customHeight="1">
      <c r="A194" s="35"/>
      <c r="B194" s="36"/>
      <c r="C194" s="226" t="s">
        <v>73</v>
      </c>
      <c r="D194" s="226" t="s">
        <v>221</v>
      </c>
      <c r="E194" s="227" t="s">
        <v>2012</v>
      </c>
      <c r="F194" s="228" t="s">
        <v>2013</v>
      </c>
      <c r="G194" s="229" t="s">
        <v>1985</v>
      </c>
      <c r="H194" s="230">
        <v>2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88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425</v>
      </c>
      <c r="AT194" s="238" t="s">
        <v>221</v>
      </c>
      <c r="AU194" s="238" t="s">
        <v>79</v>
      </c>
      <c r="AY194" s="14" t="s">
        <v>218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425</v>
      </c>
      <c r="BM194" s="238" t="s">
        <v>1737</v>
      </c>
    </row>
    <row r="195" s="2" customFormat="1" ht="21.75" customHeight="1">
      <c r="A195" s="35"/>
      <c r="B195" s="36"/>
      <c r="C195" s="240" t="s">
        <v>73</v>
      </c>
      <c r="D195" s="240" t="s">
        <v>306</v>
      </c>
      <c r="E195" s="241" t="s">
        <v>2014</v>
      </c>
      <c r="F195" s="242" t="s">
        <v>2015</v>
      </c>
      <c r="G195" s="243" t="s">
        <v>1985</v>
      </c>
      <c r="H195" s="244">
        <v>1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430</v>
      </c>
      <c r="AT195" s="238" t="s">
        <v>306</v>
      </c>
      <c r="AU195" s="238" t="s">
        <v>79</v>
      </c>
      <c r="AY195" s="14" t="s">
        <v>218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79</v>
      </c>
      <c r="BK195" s="239">
        <f>ROUND(I195*H195,2)</f>
        <v>0</v>
      </c>
      <c r="BL195" s="14" t="s">
        <v>425</v>
      </c>
      <c r="BM195" s="238" t="s">
        <v>378</v>
      </c>
    </row>
    <row r="196" s="2" customFormat="1" ht="16.5" customHeight="1">
      <c r="A196" s="35"/>
      <c r="B196" s="36"/>
      <c r="C196" s="226" t="s">
        <v>73</v>
      </c>
      <c r="D196" s="226" t="s">
        <v>221</v>
      </c>
      <c r="E196" s="227" t="s">
        <v>2016</v>
      </c>
      <c r="F196" s="228" t="s">
        <v>2017</v>
      </c>
      <c r="G196" s="229" t="s">
        <v>1985</v>
      </c>
      <c r="H196" s="230">
        <v>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88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425</v>
      </c>
      <c r="AT196" s="238" t="s">
        <v>221</v>
      </c>
      <c r="AU196" s="238" t="s">
        <v>79</v>
      </c>
      <c r="AY196" s="14" t="s">
        <v>218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4" t="s">
        <v>79</v>
      </c>
      <c r="BK196" s="239">
        <f>ROUND(I196*H196,2)</f>
        <v>0</v>
      </c>
      <c r="BL196" s="14" t="s">
        <v>425</v>
      </c>
      <c r="BM196" s="238" t="s">
        <v>1742</v>
      </c>
    </row>
    <row r="197" s="2" customFormat="1" ht="16.5" customHeight="1">
      <c r="A197" s="35"/>
      <c r="B197" s="36"/>
      <c r="C197" s="226" t="s">
        <v>73</v>
      </c>
      <c r="D197" s="226" t="s">
        <v>221</v>
      </c>
      <c r="E197" s="227" t="s">
        <v>2018</v>
      </c>
      <c r="F197" s="228" t="s">
        <v>2019</v>
      </c>
      <c r="G197" s="229" t="s">
        <v>1898</v>
      </c>
      <c r="H197" s="230">
        <v>18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88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425</v>
      </c>
      <c r="AT197" s="238" t="s">
        <v>221</v>
      </c>
      <c r="AU197" s="238" t="s">
        <v>79</v>
      </c>
      <c r="AY197" s="14" t="s">
        <v>218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4" t="s">
        <v>79</v>
      </c>
      <c r="BK197" s="239">
        <f>ROUND(I197*H197,2)</f>
        <v>0</v>
      </c>
      <c r="BL197" s="14" t="s">
        <v>425</v>
      </c>
      <c r="BM197" s="238" t="s">
        <v>1745</v>
      </c>
    </row>
    <row r="198" s="2" customFormat="1" ht="16.5" customHeight="1">
      <c r="A198" s="35"/>
      <c r="B198" s="36"/>
      <c r="C198" s="240" t="s">
        <v>73</v>
      </c>
      <c r="D198" s="240" t="s">
        <v>306</v>
      </c>
      <c r="E198" s="241" t="s">
        <v>2020</v>
      </c>
      <c r="F198" s="242" t="s">
        <v>2021</v>
      </c>
      <c r="G198" s="243" t="s">
        <v>1898</v>
      </c>
      <c r="H198" s="244">
        <v>18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38</v>
      </c>
      <c r="O198" s="88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430</v>
      </c>
      <c r="AT198" s="238" t="s">
        <v>306</v>
      </c>
      <c r="AU198" s="238" t="s">
        <v>79</v>
      </c>
      <c r="AY198" s="14" t="s">
        <v>218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79</v>
      </c>
      <c r="BK198" s="239">
        <f>ROUND(I198*H198,2)</f>
        <v>0</v>
      </c>
      <c r="BL198" s="14" t="s">
        <v>425</v>
      </c>
      <c r="BM198" s="238" t="s">
        <v>1748</v>
      </c>
    </row>
    <row r="199" s="2" customFormat="1" ht="24.15" customHeight="1">
      <c r="A199" s="35"/>
      <c r="B199" s="36"/>
      <c r="C199" s="226" t="s">
        <v>73</v>
      </c>
      <c r="D199" s="226" t="s">
        <v>221</v>
      </c>
      <c r="E199" s="227" t="s">
        <v>2022</v>
      </c>
      <c r="F199" s="228" t="s">
        <v>2023</v>
      </c>
      <c r="G199" s="229" t="s">
        <v>1898</v>
      </c>
      <c r="H199" s="230">
        <v>9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88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425</v>
      </c>
      <c r="AT199" s="238" t="s">
        <v>221</v>
      </c>
      <c r="AU199" s="238" t="s">
        <v>79</v>
      </c>
      <c r="AY199" s="14" t="s">
        <v>218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4" t="s">
        <v>79</v>
      </c>
      <c r="BK199" s="239">
        <f>ROUND(I199*H199,2)</f>
        <v>0</v>
      </c>
      <c r="BL199" s="14" t="s">
        <v>425</v>
      </c>
      <c r="BM199" s="238" t="s">
        <v>1751</v>
      </c>
    </row>
    <row r="200" s="2" customFormat="1" ht="24.15" customHeight="1">
      <c r="A200" s="35"/>
      <c r="B200" s="36"/>
      <c r="C200" s="240" t="s">
        <v>73</v>
      </c>
      <c r="D200" s="240" t="s">
        <v>306</v>
      </c>
      <c r="E200" s="241" t="s">
        <v>2024</v>
      </c>
      <c r="F200" s="242" t="s">
        <v>2025</v>
      </c>
      <c r="G200" s="243" t="s">
        <v>1898</v>
      </c>
      <c r="H200" s="244">
        <v>2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38</v>
      </c>
      <c r="O200" s="88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430</v>
      </c>
      <c r="AT200" s="238" t="s">
        <v>306</v>
      </c>
      <c r="AU200" s="238" t="s">
        <v>79</v>
      </c>
      <c r="AY200" s="14" t="s">
        <v>218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79</v>
      </c>
      <c r="BK200" s="239">
        <f>ROUND(I200*H200,2)</f>
        <v>0</v>
      </c>
      <c r="BL200" s="14" t="s">
        <v>425</v>
      </c>
      <c r="BM200" s="238" t="s">
        <v>1754</v>
      </c>
    </row>
    <row r="201" s="2" customFormat="1" ht="24.15" customHeight="1">
      <c r="A201" s="35"/>
      <c r="B201" s="36"/>
      <c r="C201" s="240" t="s">
        <v>73</v>
      </c>
      <c r="D201" s="240" t="s">
        <v>306</v>
      </c>
      <c r="E201" s="241" t="s">
        <v>2026</v>
      </c>
      <c r="F201" s="242" t="s">
        <v>2027</v>
      </c>
      <c r="G201" s="243" t="s">
        <v>1898</v>
      </c>
      <c r="H201" s="244">
        <v>7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88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430</v>
      </c>
      <c r="AT201" s="238" t="s">
        <v>306</v>
      </c>
      <c r="AU201" s="238" t="s">
        <v>79</v>
      </c>
      <c r="AY201" s="14" t="s">
        <v>218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4" t="s">
        <v>79</v>
      </c>
      <c r="BK201" s="239">
        <f>ROUND(I201*H201,2)</f>
        <v>0</v>
      </c>
      <c r="BL201" s="14" t="s">
        <v>425</v>
      </c>
      <c r="BM201" s="238" t="s">
        <v>1757</v>
      </c>
    </row>
    <row r="202" s="2" customFormat="1" ht="16.5" customHeight="1">
      <c r="A202" s="35"/>
      <c r="B202" s="36"/>
      <c r="C202" s="226" t="s">
        <v>73</v>
      </c>
      <c r="D202" s="226" t="s">
        <v>221</v>
      </c>
      <c r="E202" s="227" t="s">
        <v>2028</v>
      </c>
      <c r="F202" s="228" t="s">
        <v>2029</v>
      </c>
      <c r="G202" s="229" t="s">
        <v>1898</v>
      </c>
      <c r="H202" s="230">
        <v>14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425</v>
      </c>
      <c r="AT202" s="238" t="s">
        <v>221</v>
      </c>
      <c r="AU202" s="238" t="s">
        <v>79</v>
      </c>
      <c r="AY202" s="14" t="s">
        <v>218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79</v>
      </c>
      <c r="BK202" s="239">
        <f>ROUND(I202*H202,2)</f>
        <v>0</v>
      </c>
      <c r="BL202" s="14" t="s">
        <v>425</v>
      </c>
      <c r="BM202" s="238" t="s">
        <v>390</v>
      </c>
    </row>
    <row r="203" s="2" customFormat="1" ht="16.5" customHeight="1">
      <c r="A203" s="35"/>
      <c r="B203" s="36"/>
      <c r="C203" s="240" t="s">
        <v>73</v>
      </c>
      <c r="D203" s="240" t="s">
        <v>306</v>
      </c>
      <c r="E203" s="241" t="s">
        <v>2030</v>
      </c>
      <c r="F203" s="242" t="s">
        <v>2031</v>
      </c>
      <c r="G203" s="243" t="s">
        <v>1985</v>
      </c>
      <c r="H203" s="244">
        <v>9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88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430</v>
      </c>
      <c r="AT203" s="238" t="s">
        <v>306</v>
      </c>
      <c r="AU203" s="238" t="s">
        <v>79</v>
      </c>
      <c r="AY203" s="14" t="s">
        <v>218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4" t="s">
        <v>79</v>
      </c>
      <c r="BK203" s="239">
        <f>ROUND(I203*H203,2)</f>
        <v>0</v>
      </c>
      <c r="BL203" s="14" t="s">
        <v>425</v>
      </c>
      <c r="BM203" s="238" t="s">
        <v>1762</v>
      </c>
    </row>
    <row r="204" s="2" customFormat="1" ht="24.15" customHeight="1">
      <c r="A204" s="35"/>
      <c r="B204" s="36"/>
      <c r="C204" s="240" t="s">
        <v>73</v>
      </c>
      <c r="D204" s="240" t="s">
        <v>306</v>
      </c>
      <c r="E204" s="241" t="s">
        <v>2032</v>
      </c>
      <c r="F204" s="242" t="s">
        <v>2033</v>
      </c>
      <c r="G204" s="243" t="s">
        <v>1985</v>
      </c>
      <c r="H204" s="244">
        <v>5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430</v>
      </c>
      <c r="AT204" s="238" t="s">
        <v>306</v>
      </c>
      <c r="AU204" s="238" t="s">
        <v>79</v>
      </c>
      <c r="AY204" s="14" t="s">
        <v>218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79</v>
      </c>
      <c r="BK204" s="239">
        <f>ROUND(I204*H204,2)</f>
        <v>0</v>
      </c>
      <c r="BL204" s="14" t="s">
        <v>425</v>
      </c>
      <c r="BM204" s="238" t="s">
        <v>1765</v>
      </c>
    </row>
    <row r="205" s="2" customFormat="1" ht="16.5" customHeight="1">
      <c r="A205" s="35"/>
      <c r="B205" s="36"/>
      <c r="C205" s="226" t="s">
        <v>73</v>
      </c>
      <c r="D205" s="226" t="s">
        <v>221</v>
      </c>
      <c r="E205" s="227" t="s">
        <v>2034</v>
      </c>
      <c r="F205" s="228" t="s">
        <v>2035</v>
      </c>
      <c r="G205" s="229" t="s">
        <v>1898</v>
      </c>
      <c r="H205" s="230">
        <v>2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88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425</v>
      </c>
      <c r="AT205" s="238" t="s">
        <v>221</v>
      </c>
      <c r="AU205" s="238" t="s">
        <v>79</v>
      </c>
      <c r="AY205" s="14" t="s">
        <v>218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4" t="s">
        <v>79</v>
      </c>
      <c r="BK205" s="239">
        <f>ROUND(I205*H205,2)</f>
        <v>0</v>
      </c>
      <c r="BL205" s="14" t="s">
        <v>425</v>
      </c>
      <c r="BM205" s="238" t="s">
        <v>1768</v>
      </c>
    </row>
    <row r="206" s="2" customFormat="1" ht="16.5" customHeight="1">
      <c r="A206" s="35"/>
      <c r="B206" s="36"/>
      <c r="C206" s="226" t="s">
        <v>73</v>
      </c>
      <c r="D206" s="226" t="s">
        <v>221</v>
      </c>
      <c r="E206" s="227" t="s">
        <v>2036</v>
      </c>
      <c r="F206" s="228" t="s">
        <v>2037</v>
      </c>
      <c r="G206" s="229" t="s">
        <v>1898</v>
      </c>
      <c r="H206" s="230">
        <v>2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88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425</v>
      </c>
      <c r="AT206" s="238" t="s">
        <v>221</v>
      </c>
      <c r="AU206" s="238" t="s">
        <v>79</v>
      </c>
      <c r="AY206" s="14" t="s">
        <v>218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425</v>
      </c>
      <c r="BM206" s="238" t="s">
        <v>396</v>
      </c>
    </row>
    <row r="207" s="12" customFormat="1" ht="25.92" customHeight="1">
      <c r="A207" s="12"/>
      <c r="B207" s="210"/>
      <c r="C207" s="211"/>
      <c r="D207" s="212" t="s">
        <v>72</v>
      </c>
      <c r="E207" s="213" t="s">
        <v>453</v>
      </c>
      <c r="F207" s="213" t="s">
        <v>2038</v>
      </c>
      <c r="G207" s="211"/>
      <c r="H207" s="211"/>
      <c r="I207" s="214"/>
      <c r="J207" s="215">
        <f>BK207</f>
        <v>0</v>
      </c>
      <c r="K207" s="211"/>
      <c r="L207" s="216"/>
      <c r="M207" s="217"/>
      <c r="N207" s="218"/>
      <c r="O207" s="218"/>
      <c r="P207" s="219">
        <f>SUM(P208:P217)</f>
        <v>0</v>
      </c>
      <c r="Q207" s="218"/>
      <c r="R207" s="219">
        <f>SUM(R208:R217)</f>
        <v>0</v>
      </c>
      <c r="S207" s="218"/>
      <c r="T207" s="220">
        <f>SUM(T208:T217)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81</v>
      </c>
      <c r="AT207" s="222" t="s">
        <v>72</v>
      </c>
      <c r="AU207" s="222" t="s">
        <v>73</v>
      </c>
      <c r="AY207" s="221" t="s">
        <v>218</v>
      </c>
      <c r="BK207" s="223">
        <f>SUM(BK208:BK217)</f>
        <v>0</v>
      </c>
    </row>
    <row r="208" s="2" customFormat="1" ht="21.75" customHeight="1">
      <c r="A208" s="35"/>
      <c r="B208" s="36"/>
      <c r="C208" s="226" t="s">
        <v>73</v>
      </c>
      <c r="D208" s="226" t="s">
        <v>221</v>
      </c>
      <c r="E208" s="227" t="s">
        <v>2039</v>
      </c>
      <c r="F208" s="228" t="s">
        <v>2040</v>
      </c>
      <c r="G208" s="229" t="s">
        <v>1891</v>
      </c>
      <c r="H208" s="230">
        <v>17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88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425</v>
      </c>
      <c r="AT208" s="238" t="s">
        <v>221</v>
      </c>
      <c r="AU208" s="238" t="s">
        <v>79</v>
      </c>
      <c r="AY208" s="14" t="s">
        <v>218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425</v>
      </c>
      <c r="BM208" s="238" t="s">
        <v>404</v>
      </c>
    </row>
    <row r="209" s="2" customFormat="1" ht="21.75" customHeight="1">
      <c r="A209" s="35"/>
      <c r="B209" s="36"/>
      <c r="C209" s="226" t="s">
        <v>73</v>
      </c>
      <c r="D209" s="226" t="s">
        <v>221</v>
      </c>
      <c r="E209" s="227" t="s">
        <v>2041</v>
      </c>
      <c r="F209" s="228" t="s">
        <v>2042</v>
      </c>
      <c r="G209" s="229" t="s">
        <v>1891</v>
      </c>
      <c r="H209" s="230">
        <v>6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425</v>
      </c>
      <c r="AT209" s="238" t="s">
        <v>221</v>
      </c>
      <c r="AU209" s="238" t="s">
        <v>79</v>
      </c>
      <c r="AY209" s="14" t="s">
        <v>218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425</v>
      </c>
      <c r="BM209" s="238" t="s">
        <v>414</v>
      </c>
    </row>
    <row r="210" s="2" customFormat="1" ht="24.15" customHeight="1">
      <c r="A210" s="35"/>
      <c r="B210" s="36"/>
      <c r="C210" s="226" t="s">
        <v>73</v>
      </c>
      <c r="D210" s="226" t="s">
        <v>221</v>
      </c>
      <c r="E210" s="227" t="s">
        <v>2043</v>
      </c>
      <c r="F210" s="228" t="s">
        <v>2044</v>
      </c>
      <c r="G210" s="229" t="s">
        <v>1891</v>
      </c>
      <c r="H210" s="230">
        <v>13.800000000000001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88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425</v>
      </c>
      <c r="AT210" s="238" t="s">
        <v>221</v>
      </c>
      <c r="AU210" s="238" t="s">
        <v>79</v>
      </c>
      <c r="AY210" s="14" t="s">
        <v>218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4" t="s">
        <v>79</v>
      </c>
      <c r="BK210" s="239">
        <f>ROUND(I210*H210,2)</f>
        <v>0</v>
      </c>
      <c r="BL210" s="14" t="s">
        <v>425</v>
      </c>
      <c r="BM210" s="238" t="s">
        <v>1775</v>
      </c>
    </row>
    <row r="211" s="2" customFormat="1" ht="24.15" customHeight="1">
      <c r="A211" s="35"/>
      <c r="B211" s="36"/>
      <c r="C211" s="226" t="s">
        <v>73</v>
      </c>
      <c r="D211" s="226" t="s">
        <v>221</v>
      </c>
      <c r="E211" s="227" t="s">
        <v>2045</v>
      </c>
      <c r="F211" s="228" t="s">
        <v>2046</v>
      </c>
      <c r="G211" s="229" t="s">
        <v>1898</v>
      </c>
      <c r="H211" s="230">
        <v>1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88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425</v>
      </c>
      <c r="AT211" s="238" t="s">
        <v>221</v>
      </c>
      <c r="AU211" s="238" t="s">
        <v>79</v>
      </c>
      <c r="AY211" s="14" t="s">
        <v>218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4" t="s">
        <v>79</v>
      </c>
      <c r="BK211" s="239">
        <f>ROUND(I211*H211,2)</f>
        <v>0</v>
      </c>
      <c r="BL211" s="14" t="s">
        <v>425</v>
      </c>
      <c r="BM211" s="238" t="s">
        <v>1777</v>
      </c>
    </row>
    <row r="212" s="2" customFormat="1" ht="16.5" customHeight="1">
      <c r="A212" s="35"/>
      <c r="B212" s="36"/>
      <c r="C212" s="240" t="s">
        <v>73</v>
      </c>
      <c r="D212" s="240" t="s">
        <v>306</v>
      </c>
      <c r="E212" s="241" t="s">
        <v>2047</v>
      </c>
      <c r="F212" s="242" t="s">
        <v>2048</v>
      </c>
      <c r="G212" s="243" t="s">
        <v>1891</v>
      </c>
      <c r="H212" s="244">
        <v>9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38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430</v>
      </c>
      <c r="AT212" s="238" t="s">
        <v>306</v>
      </c>
      <c r="AU212" s="238" t="s">
        <v>79</v>
      </c>
      <c r="AY212" s="14" t="s">
        <v>218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79</v>
      </c>
      <c r="BK212" s="239">
        <f>ROUND(I212*H212,2)</f>
        <v>0</v>
      </c>
      <c r="BL212" s="14" t="s">
        <v>425</v>
      </c>
      <c r="BM212" s="238" t="s">
        <v>1779</v>
      </c>
    </row>
    <row r="213" s="2" customFormat="1" ht="16.5" customHeight="1">
      <c r="A213" s="35"/>
      <c r="B213" s="36"/>
      <c r="C213" s="240" t="s">
        <v>73</v>
      </c>
      <c r="D213" s="240" t="s">
        <v>306</v>
      </c>
      <c r="E213" s="241" t="s">
        <v>2049</v>
      </c>
      <c r="F213" s="242" t="s">
        <v>2050</v>
      </c>
      <c r="G213" s="243" t="s">
        <v>1891</v>
      </c>
      <c r="H213" s="244">
        <v>3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38</v>
      </c>
      <c r="O213" s="88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430</v>
      </c>
      <c r="AT213" s="238" t="s">
        <v>306</v>
      </c>
      <c r="AU213" s="238" t="s">
        <v>79</v>
      </c>
      <c r="AY213" s="14" t="s">
        <v>218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4" t="s">
        <v>79</v>
      </c>
      <c r="BK213" s="239">
        <f>ROUND(I213*H213,2)</f>
        <v>0</v>
      </c>
      <c r="BL213" s="14" t="s">
        <v>425</v>
      </c>
      <c r="BM213" s="238" t="s">
        <v>1782</v>
      </c>
    </row>
    <row r="214" s="2" customFormat="1" ht="16.5" customHeight="1">
      <c r="A214" s="35"/>
      <c r="B214" s="36"/>
      <c r="C214" s="240" t="s">
        <v>73</v>
      </c>
      <c r="D214" s="240" t="s">
        <v>306</v>
      </c>
      <c r="E214" s="241" t="s">
        <v>2051</v>
      </c>
      <c r="F214" s="242" t="s">
        <v>2052</v>
      </c>
      <c r="G214" s="243" t="s">
        <v>1891</v>
      </c>
      <c r="H214" s="244">
        <v>6</v>
      </c>
      <c r="I214" s="245"/>
      <c r="J214" s="246">
        <f>ROUND(I214*H214,2)</f>
        <v>0</v>
      </c>
      <c r="K214" s="247"/>
      <c r="L214" s="248"/>
      <c r="M214" s="249" t="s">
        <v>1</v>
      </c>
      <c r="N214" s="250" t="s">
        <v>38</v>
      </c>
      <c r="O214" s="88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430</v>
      </c>
      <c r="AT214" s="238" t="s">
        <v>306</v>
      </c>
      <c r="AU214" s="238" t="s">
        <v>79</v>
      </c>
      <c r="AY214" s="14" t="s">
        <v>218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4" t="s">
        <v>79</v>
      </c>
      <c r="BK214" s="239">
        <f>ROUND(I214*H214,2)</f>
        <v>0</v>
      </c>
      <c r="BL214" s="14" t="s">
        <v>425</v>
      </c>
      <c r="BM214" s="238" t="s">
        <v>1786</v>
      </c>
    </row>
    <row r="215" s="2" customFormat="1" ht="21.75" customHeight="1">
      <c r="A215" s="35"/>
      <c r="B215" s="36"/>
      <c r="C215" s="240" t="s">
        <v>73</v>
      </c>
      <c r="D215" s="240" t="s">
        <v>306</v>
      </c>
      <c r="E215" s="241" t="s">
        <v>2053</v>
      </c>
      <c r="F215" s="242" t="s">
        <v>2054</v>
      </c>
      <c r="G215" s="243" t="s">
        <v>1891</v>
      </c>
      <c r="H215" s="244">
        <v>5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88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430</v>
      </c>
      <c r="AT215" s="238" t="s">
        <v>306</v>
      </c>
      <c r="AU215" s="238" t="s">
        <v>79</v>
      </c>
      <c r="AY215" s="14" t="s">
        <v>218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425</v>
      </c>
      <c r="BM215" s="238" t="s">
        <v>444</v>
      </c>
    </row>
    <row r="216" s="2" customFormat="1" ht="16.5" customHeight="1">
      <c r="A216" s="35"/>
      <c r="B216" s="36"/>
      <c r="C216" s="226" t="s">
        <v>73</v>
      </c>
      <c r="D216" s="226" t="s">
        <v>221</v>
      </c>
      <c r="E216" s="227" t="s">
        <v>2055</v>
      </c>
      <c r="F216" s="228" t="s">
        <v>2056</v>
      </c>
      <c r="G216" s="229" t="s">
        <v>1898</v>
      </c>
      <c r="H216" s="230">
        <v>1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88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425</v>
      </c>
      <c r="AT216" s="238" t="s">
        <v>221</v>
      </c>
      <c r="AU216" s="238" t="s">
        <v>79</v>
      </c>
      <c r="AY216" s="14" t="s">
        <v>218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4" t="s">
        <v>79</v>
      </c>
      <c r="BK216" s="239">
        <f>ROUND(I216*H216,2)</f>
        <v>0</v>
      </c>
      <c r="BL216" s="14" t="s">
        <v>425</v>
      </c>
      <c r="BM216" s="238" t="s">
        <v>1791</v>
      </c>
    </row>
    <row r="217" s="2" customFormat="1" ht="16.5" customHeight="1">
      <c r="A217" s="35"/>
      <c r="B217" s="36"/>
      <c r="C217" s="226" t="s">
        <v>73</v>
      </c>
      <c r="D217" s="226" t="s">
        <v>221</v>
      </c>
      <c r="E217" s="227" t="s">
        <v>2057</v>
      </c>
      <c r="F217" s="228" t="s">
        <v>2058</v>
      </c>
      <c r="G217" s="229" t="s">
        <v>1898</v>
      </c>
      <c r="H217" s="230">
        <v>76.667000000000002</v>
      </c>
      <c r="I217" s="231"/>
      <c r="J217" s="232">
        <f>ROUND(I217*H217,2)</f>
        <v>0</v>
      </c>
      <c r="K217" s="233"/>
      <c r="L217" s="41"/>
      <c r="M217" s="252" t="s">
        <v>1</v>
      </c>
      <c r="N217" s="253" t="s">
        <v>38</v>
      </c>
      <c r="O217" s="254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425</v>
      </c>
      <c r="AT217" s="238" t="s">
        <v>221</v>
      </c>
      <c r="AU217" s="238" t="s">
        <v>79</v>
      </c>
      <c r="AY217" s="14" t="s">
        <v>218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4" t="s">
        <v>79</v>
      </c>
      <c r="BK217" s="239">
        <f>ROUND(I217*H217,2)</f>
        <v>0</v>
      </c>
      <c r="BL217" s="14" t="s">
        <v>425</v>
      </c>
      <c r="BM217" s="238" t="s">
        <v>1794</v>
      </c>
    </row>
    <row r="218" s="2" customFormat="1" ht="6.96" customHeight="1">
      <c r="A218" s="35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41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sheet="1" autoFilter="0" formatColumns="0" formatRows="0" objects="1" scenarios="1" spinCount="100000" saltValue="+gZFy/WXZHPvJfxYKyGDGFP64NyCCUTek/pP79ZVKAuEGHXonTUytRQ0aAQYaj+3BzpWnRl+vfgnUYARhJbH0w==" hashValue="YE79JHZyeSZ4oeRC4s9NV5I/3gFEl/BgJnZ3U7h0NUUrxO+9fIBolpqTAPAsEHrWwCPgqpVn/ssoYOL05AmtEQ==" algorithmName="SHA-512" password="CC35"/>
  <autoFilter ref="C130:K21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30" customHeight="1">
      <c r="A13" s="35"/>
      <c r="B13" s="41"/>
      <c r="C13" s="35"/>
      <c r="D13" s="35"/>
      <c r="E13" s="151" t="s">
        <v>169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ROUND(J148,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ROUND((SUM(BE148:BE310)),  2)</f>
        <v>0</v>
      </c>
      <c r="G37" s="35"/>
      <c r="H37" s="35"/>
      <c r="I37" s="162">
        <v>0.20999999999999999</v>
      </c>
      <c r="J37" s="161">
        <f>ROUND(((SUM(BE148:BE310))*I37),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ROUND((SUM(BF148:BF310)),  2)</f>
        <v>0</v>
      </c>
      <c r="G38" s="35"/>
      <c r="H38" s="35"/>
      <c r="I38" s="162">
        <v>0.14999999999999999</v>
      </c>
      <c r="J38" s="161">
        <f>ROUND(((SUM(BF148:BF310))*I38),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ROUND((SUM(BG148:BG310)),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ROUND((SUM(BH148:BH310)),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ROUND((SUM(BI148:BI310)),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30" customHeight="1">
      <c r="A91" s="35"/>
      <c r="B91" s="36"/>
      <c r="C91" s="37"/>
      <c r="D91" s="37"/>
      <c r="E91" s="73" t="str">
        <f>E13</f>
        <v xml:space="preserve">001 -   D.1.1 Architektonicko – stavební řešení,D.1.2 Stavebně konstrukční řešení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J148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179</v>
      </c>
      <c r="E101" s="190"/>
      <c r="F101" s="190"/>
      <c r="G101" s="190"/>
      <c r="H101" s="190"/>
      <c r="I101" s="190"/>
      <c r="J101" s="191">
        <f>J149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180</v>
      </c>
      <c r="E102" s="195"/>
      <c r="F102" s="195"/>
      <c r="G102" s="195"/>
      <c r="H102" s="195"/>
      <c r="I102" s="195"/>
      <c r="J102" s="196">
        <f>J150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29"/>
      <c r="D103" s="194" t="s">
        <v>181</v>
      </c>
      <c r="E103" s="195"/>
      <c r="F103" s="195"/>
      <c r="G103" s="195"/>
      <c r="H103" s="195"/>
      <c r="I103" s="195"/>
      <c r="J103" s="196">
        <f>J159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182</v>
      </c>
      <c r="E104" s="195"/>
      <c r="F104" s="195"/>
      <c r="G104" s="195"/>
      <c r="H104" s="195"/>
      <c r="I104" s="195"/>
      <c r="J104" s="196">
        <f>J160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183</v>
      </c>
      <c r="E105" s="195"/>
      <c r="F105" s="195"/>
      <c r="G105" s="195"/>
      <c r="H105" s="195"/>
      <c r="I105" s="195"/>
      <c r="J105" s="196">
        <f>J173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184</v>
      </c>
      <c r="E106" s="195"/>
      <c r="F106" s="195"/>
      <c r="G106" s="195"/>
      <c r="H106" s="195"/>
      <c r="I106" s="195"/>
      <c r="J106" s="196">
        <f>J174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29"/>
      <c r="D107" s="194" t="s">
        <v>185</v>
      </c>
      <c r="E107" s="195"/>
      <c r="F107" s="195"/>
      <c r="G107" s="195"/>
      <c r="H107" s="195"/>
      <c r="I107" s="195"/>
      <c r="J107" s="196">
        <f>J195</f>
        <v>0</v>
      </c>
      <c r="K107" s="129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29"/>
      <c r="D108" s="194" t="s">
        <v>186</v>
      </c>
      <c r="E108" s="195"/>
      <c r="F108" s="195"/>
      <c r="G108" s="195"/>
      <c r="H108" s="195"/>
      <c r="I108" s="195"/>
      <c r="J108" s="196">
        <f>J200</f>
        <v>0</v>
      </c>
      <c r="K108" s="129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7"/>
      <c r="C109" s="188"/>
      <c r="D109" s="189" t="s">
        <v>187</v>
      </c>
      <c r="E109" s="190"/>
      <c r="F109" s="190"/>
      <c r="G109" s="190"/>
      <c r="H109" s="190"/>
      <c r="I109" s="190"/>
      <c r="J109" s="191">
        <f>J202</f>
        <v>0</v>
      </c>
      <c r="K109" s="188"/>
      <c r="L109" s="19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3"/>
      <c r="C110" s="129"/>
      <c r="D110" s="194" t="s">
        <v>188</v>
      </c>
      <c r="E110" s="195"/>
      <c r="F110" s="195"/>
      <c r="G110" s="195"/>
      <c r="H110" s="195"/>
      <c r="I110" s="195"/>
      <c r="J110" s="196">
        <f>J203</f>
        <v>0</v>
      </c>
      <c r="K110" s="129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29"/>
      <c r="D111" s="194" t="s">
        <v>189</v>
      </c>
      <c r="E111" s="195"/>
      <c r="F111" s="195"/>
      <c r="G111" s="195"/>
      <c r="H111" s="195"/>
      <c r="I111" s="195"/>
      <c r="J111" s="196">
        <f>J211</f>
        <v>0</v>
      </c>
      <c r="K111" s="129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29"/>
      <c r="D112" s="194" t="s">
        <v>190</v>
      </c>
      <c r="E112" s="195"/>
      <c r="F112" s="195"/>
      <c r="G112" s="195"/>
      <c r="H112" s="195"/>
      <c r="I112" s="195"/>
      <c r="J112" s="196">
        <f>J217</f>
        <v>0</v>
      </c>
      <c r="K112" s="129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3"/>
      <c r="C113" s="129"/>
      <c r="D113" s="194" t="s">
        <v>191</v>
      </c>
      <c r="E113" s="195"/>
      <c r="F113" s="195"/>
      <c r="G113" s="195"/>
      <c r="H113" s="195"/>
      <c r="I113" s="195"/>
      <c r="J113" s="196">
        <f>J220</f>
        <v>0</v>
      </c>
      <c r="K113" s="129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3"/>
      <c r="C114" s="129"/>
      <c r="D114" s="194" t="s">
        <v>192</v>
      </c>
      <c r="E114" s="195"/>
      <c r="F114" s="195"/>
      <c r="G114" s="195"/>
      <c r="H114" s="195"/>
      <c r="I114" s="195"/>
      <c r="J114" s="196">
        <f>J226</f>
        <v>0</v>
      </c>
      <c r="K114" s="129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29"/>
      <c r="D115" s="194" t="s">
        <v>193</v>
      </c>
      <c r="E115" s="195"/>
      <c r="F115" s="195"/>
      <c r="G115" s="195"/>
      <c r="H115" s="195"/>
      <c r="I115" s="195"/>
      <c r="J115" s="196">
        <f>J244</f>
        <v>0</v>
      </c>
      <c r="K115" s="129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29"/>
      <c r="D116" s="194" t="s">
        <v>194</v>
      </c>
      <c r="E116" s="195"/>
      <c r="F116" s="195"/>
      <c r="G116" s="195"/>
      <c r="H116" s="195"/>
      <c r="I116" s="195"/>
      <c r="J116" s="196">
        <f>J254</f>
        <v>0</v>
      </c>
      <c r="K116" s="129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29"/>
      <c r="D117" s="194" t="s">
        <v>195</v>
      </c>
      <c r="E117" s="195"/>
      <c r="F117" s="195"/>
      <c r="G117" s="195"/>
      <c r="H117" s="195"/>
      <c r="I117" s="195"/>
      <c r="J117" s="196">
        <f>J263</f>
        <v>0</v>
      </c>
      <c r="K117" s="129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29"/>
      <c r="D118" s="194" t="s">
        <v>196</v>
      </c>
      <c r="E118" s="195"/>
      <c r="F118" s="195"/>
      <c r="G118" s="195"/>
      <c r="H118" s="195"/>
      <c r="I118" s="195"/>
      <c r="J118" s="196">
        <f>J273</f>
        <v>0</v>
      </c>
      <c r="K118" s="129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29"/>
      <c r="D119" s="194" t="s">
        <v>197</v>
      </c>
      <c r="E119" s="195"/>
      <c r="F119" s="195"/>
      <c r="G119" s="195"/>
      <c r="H119" s="195"/>
      <c r="I119" s="195"/>
      <c r="J119" s="196">
        <f>J276</f>
        <v>0</v>
      </c>
      <c r="K119" s="129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29"/>
      <c r="D120" s="194" t="s">
        <v>198</v>
      </c>
      <c r="E120" s="195"/>
      <c r="F120" s="195"/>
      <c r="G120" s="195"/>
      <c r="H120" s="195"/>
      <c r="I120" s="195"/>
      <c r="J120" s="196">
        <f>J289</f>
        <v>0</v>
      </c>
      <c r="K120" s="129"/>
      <c r="L120" s="19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3"/>
      <c r="C121" s="129"/>
      <c r="D121" s="194" t="s">
        <v>199</v>
      </c>
      <c r="E121" s="195"/>
      <c r="F121" s="195"/>
      <c r="G121" s="195"/>
      <c r="H121" s="195"/>
      <c r="I121" s="195"/>
      <c r="J121" s="196">
        <f>J301</f>
        <v>0</v>
      </c>
      <c r="K121" s="129"/>
      <c r="L121" s="19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93"/>
      <c r="C122" s="129"/>
      <c r="D122" s="194" t="s">
        <v>200</v>
      </c>
      <c r="E122" s="195"/>
      <c r="F122" s="195"/>
      <c r="G122" s="195"/>
      <c r="H122" s="195"/>
      <c r="I122" s="195"/>
      <c r="J122" s="196">
        <f>J304</f>
        <v>0</v>
      </c>
      <c r="K122" s="129"/>
      <c r="L122" s="19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9" customFormat="1" ht="24.96" customHeight="1">
      <c r="A123" s="9"/>
      <c r="B123" s="187"/>
      <c r="C123" s="188"/>
      <c r="D123" s="189" t="s">
        <v>201</v>
      </c>
      <c r="E123" s="190"/>
      <c r="F123" s="190"/>
      <c r="G123" s="190"/>
      <c r="H123" s="190"/>
      <c r="I123" s="190"/>
      <c r="J123" s="191">
        <f>J308</f>
        <v>0</v>
      </c>
      <c r="K123" s="188"/>
      <c r="L123" s="192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="10" customFormat="1" ht="19.92" customHeight="1">
      <c r="A124" s="10"/>
      <c r="B124" s="193"/>
      <c r="C124" s="129"/>
      <c r="D124" s="194" t="s">
        <v>202</v>
      </c>
      <c r="E124" s="195"/>
      <c r="F124" s="195"/>
      <c r="G124" s="195"/>
      <c r="H124" s="195"/>
      <c r="I124" s="195"/>
      <c r="J124" s="196">
        <f>J309</f>
        <v>0</v>
      </c>
      <c r="K124" s="129"/>
      <c r="L124" s="19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2" customFormat="1" ht="21.84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="2" customFormat="1" ht="6.96" customHeight="1">
      <c r="A130" s="35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24.96" customHeight="1">
      <c r="A131" s="35"/>
      <c r="B131" s="36"/>
      <c r="C131" s="20" t="s">
        <v>203</v>
      </c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6.96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6.5" customHeight="1">
      <c r="A134" s="35"/>
      <c r="B134" s="36"/>
      <c r="C134" s="37"/>
      <c r="D134" s="37"/>
      <c r="E134" s="181" t="str">
        <f>E7</f>
        <v>IROP - Stavební úpravy a přístavba objektu učeben v ZŠ Loučka</v>
      </c>
      <c r="F134" s="29"/>
      <c r="G134" s="29"/>
      <c r="H134" s="29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1" customFormat="1" ht="12" customHeight="1">
      <c r="B135" s="18"/>
      <c r="C135" s="29" t="s">
        <v>164</v>
      </c>
      <c r="D135" s="19"/>
      <c r="E135" s="19"/>
      <c r="F135" s="19"/>
      <c r="G135" s="19"/>
      <c r="H135" s="19"/>
      <c r="I135" s="19"/>
      <c r="J135" s="19"/>
      <c r="K135" s="19"/>
      <c r="L135" s="17"/>
    </row>
    <row r="136" s="1" customFormat="1" ht="16.5" customHeight="1">
      <c r="B136" s="18"/>
      <c r="C136" s="19"/>
      <c r="D136" s="19"/>
      <c r="E136" s="181" t="s">
        <v>165</v>
      </c>
      <c r="F136" s="19"/>
      <c r="G136" s="19"/>
      <c r="H136" s="19"/>
      <c r="I136" s="19"/>
      <c r="J136" s="19"/>
      <c r="K136" s="19"/>
      <c r="L136" s="17"/>
    </row>
    <row r="137" s="1" customFormat="1" ht="12" customHeight="1">
      <c r="B137" s="18"/>
      <c r="C137" s="29" t="s">
        <v>166</v>
      </c>
      <c r="D137" s="19"/>
      <c r="E137" s="19"/>
      <c r="F137" s="19"/>
      <c r="G137" s="19"/>
      <c r="H137" s="19"/>
      <c r="I137" s="19"/>
      <c r="J137" s="19"/>
      <c r="K137" s="19"/>
      <c r="L137" s="17"/>
    </row>
    <row r="138" s="2" customFormat="1" ht="16.5" customHeight="1">
      <c r="A138" s="35"/>
      <c r="B138" s="36"/>
      <c r="C138" s="37"/>
      <c r="D138" s="37"/>
      <c r="E138" s="182" t="s">
        <v>167</v>
      </c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2" customHeight="1">
      <c r="A139" s="35"/>
      <c r="B139" s="36"/>
      <c r="C139" s="29" t="s">
        <v>168</v>
      </c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30" customHeight="1">
      <c r="A140" s="35"/>
      <c r="B140" s="36"/>
      <c r="C140" s="37"/>
      <c r="D140" s="37"/>
      <c r="E140" s="73" t="str">
        <f>E13</f>
        <v xml:space="preserve">001 -   D.1.1 Architektonicko – stavební řešení,D.1.2 Stavebně konstrukční řešení</v>
      </c>
      <c r="F140" s="37"/>
      <c r="G140" s="37"/>
      <c r="H140" s="37"/>
      <c r="I140" s="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6.96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12" customHeight="1">
      <c r="A142" s="35"/>
      <c r="B142" s="36"/>
      <c r="C142" s="29" t="s">
        <v>20</v>
      </c>
      <c r="D142" s="37"/>
      <c r="E142" s="37"/>
      <c r="F142" s="24" t="str">
        <f>F16</f>
        <v>Loučka</v>
      </c>
      <c r="G142" s="37"/>
      <c r="H142" s="37"/>
      <c r="I142" s="29" t="s">
        <v>22</v>
      </c>
      <c r="J142" s="76" t="str">
        <f>IF(J16="","",J16)</f>
        <v>3. 6. 2021</v>
      </c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6.96" customHeight="1">
      <c r="A143" s="35"/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40.05" customHeight="1">
      <c r="A144" s="35"/>
      <c r="B144" s="36"/>
      <c r="C144" s="29" t="s">
        <v>24</v>
      </c>
      <c r="D144" s="37"/>
      <c r="E144" s="37"/>
      <c r="F144" s="24" t="str">
        <f>E19</f>
        <v xml:space="preserve">Obec Loučka </v>
      </c>
      <c r="G144" s="37"/>
      <c r="H144" s="37"/>
      <c r="I144" s="29" t="s">
        <v>29</v>
      </c>
      <c r="J144" s="33" t="str">
        <f>E25</f>
        <v>BP projekt,s.r.o.Valašské Meziříčí</v>
      </c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5.15" customHeight="1">
      <c r="A145" s="35"/>
      <c r="B145" s="36"/>
      <c r="C145" s="29" t="s">
        <v>27</v>
      </c>
      <c r="D145" s="37"/>
      <c r="E145" s="37"/>
      <c r="F145" s="24" t="str">
        <f>IF(E22="","",E22)</f>
        <v>Vyplň údaj</v>
      </c>
      <c r="G145" s="37"/>
      <c r="H145" s="37"/>
      <c r="I145" s="29" t="s">
        <v>31</v>
      </c>
      <c r="J145" s="33" t="str">
        <f>E28</f>
        <v>Fajfrová Irena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10.32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11" customFormat="1" ht="29.28" customHeight="1">
      <c r="A147" s="198"/>
      <c r="B147" s="199"/>
      <c r="C147" s="200" t="s">
        <v>204</v>
      </c>
      <c r="D147" s="201" t="s">
        <v>58</v>
      </c>
      <c r="E147" s="201" t="s">
        <v>54</v>
      </c>
      <c r="F147" s="201" t="s">
        <v>55</v>
      </c>
      <c r="G147" s="201" t="s">
        <v>205</v>
      </c>
      <c r="H147" s="201" t="s">
        <v>206</v>
      </c>
      <c r="I147" s="201" t="s">
        <v>207</v>
      </c>
      <c r="J147" s="202" t="s">
        <v>176</v>
      </c>
      <c r="K147" s="203" t="s">
        <v>208</v>
      </c>
      <c r="L147" s="204"/>
      <c r="M147" s="97" t="s">
        <v>1</v>
      </c>
      <c r="N147" s="98" t="s">
        <v>37</v>
      </c>
      <c r="O147" s="98" t="s">
        <v>209</v>
      </c>
      <c r="P147" s="98" t="s">
        <v>210</v>
      </c>
      <c r="Q147" s="98" t="s">
        <v>211</v>
      </c>
      <c r="R147" s="98" t="s">
        <v>212</v>
      </c>
      <c r="S147" s="98" t="s">
        <v>213</v>
      </c>
      <c r="T147" s="99" t="s">
        <v>214</v>
      </c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</row>
    <row r="148" s="2" customFormat="1" ht="22.8" customHeight="1">
      <c r="A148" s="35"/>
      <c r="B148" s="36"/>
      <c r="C148" s="104" t="s">
        <v>215</v>
      </c>
      <c r="D148" s="37"/>
      <c r="E148" s="37"/>
      <c r="F148" s="37"/>
      <c r="G148" s="37"/>
      <c r="H148" s="37"/>
      <c r="I148" s="37"/>
      <c r="J148" s="205">
        <f>BK148</f>
        <v>0</v>
      </c>
      <c r="K148" s="37"/>
      <c r="L148" s="41"/>
      <c r="M148" s="100"/>
      <c r="N148" s="206"/>
      <c r="O148" s="101"/>
      <c r="P148" s="207">
        <f>P149+P202+P308</f>
        <v>0</v>
      </c>
      <c r="Q148" s="101"/>
      <c r="R148" s="207">
        <f>R149+R202+R308</f>
        <v>57.026375299999998</v>
      </c>
      <c r="S148" s="101"/>
      <c r="T148" s="208">
        <f>T149+T202+T308</f>
        <v>51.325362600000012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72</v>
      </c>
      <c r="AU148" s="14" t="s">
        <v>178</v>
      </c>
      <c r="BK148" s="209">
        <f>BK149+BK202+BK308</f>
        <v>0</v>
      </c>
    </row>
    <row r="149" s="12" customFormat="1" ht="25.92" customHeight="1">
      <c r="A149" s="12"/>
      <c r="B149" s="210"/>
      <c r="C149" s="211"/>
      <c r="D149" s="212" t="s">
        <v>72</v>
      </c>
      <c r="E149" s="213" t="s">
        <v>216</v>
      </c>
      <c r="F149" s="213" t="s">
        <v>217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P150+P159+P160+P173+P174+P195+P200</f>
        <v>0</v>
      </c>
      <c r="Q149" s="218"/>
      <c r="R149" s="219">
        <f>R150+R159+R160+R173+R174+R195+R200</f>
        <v>38.491248419999998</v>
      </c>
      <c r="S149" s="218"/>
      <c r="T149" s="220">
        <f>T150+T159+T160+T173+T174+T195+T200</f>
        <v>39.424157000000015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79</v>
      </c>
      <c r="AT149" s="222" t="s">
        <v>72</v>
      </c>
      <c r="AU149" s="222" t="s">
        <v>73</v>
      </c>
      <c r="AY149" s="221" t="s">
        <v>218</v>
      </c>
      <c r="BK149" s="223">
        <f>BK150+BK159+BK160+BK173+BK174+BK195+BK200</f>
        <v>0</v>
      </c>
    </row>
    <row r="150" s="12" customFormat="1" ht="22.8" customHeight="1">
      <c r="A150" s="12"/>
      <c r="B150" s="210"/>
      <c r="C150" s="211"/>
      <c r="D150" s="212" t="s">
        <v>72</v>
      </c>
      <c r="E150" s="224" t="s">
        <v>89</v>
      </c>
      <c r="F150" s="224" t="s">
        <v>219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SUM(P151:P158)</f>
        <v>0</v>
      </c>
      <c r="Q150" s="218"/>
      <c r="R150" s="219">
        <f>SUM(R151:R158)</f>
        <v>11.446526349999999</v>
      </c>
      <c r="S150" s="218"/>
      <c r="T150" s="220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79</v>
      </c>
      <c r="AY150" s="221" t="s">
        <v>218</v>
      </c>
      <c r="BK150" s="223">
        <f>SUM(BK151:BK158)</f>
        <v>0</v>
      </c>
    </row>
    <row r="151" s="2" customFormat="1" ht="33" customHeight="1">
      <c r="A151" s="35"/>
      <c r="B151" s="36"/>
      <c r="C151" s="226" t="s">
        <v>220</v>
      </c>
      <c r="D151" s="226" t="s">
        <v>221</v>
      </c>
      <c r="E151" s="227" t="s">
        <v>222</v>
      </c>
      <c r="F151" s="228" t="s">
        <v>223</v>
      </c>
      <c r="G151" s="229" t="s">
        <v>224</v>
      </c>
      <c r="H151" s="230">
        <v>8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0.026280000000000001</v>
      </c>
      <c r="R151" s="236">
        <f>Q151*H151</f>
        <v>0.21024000000000001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81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225</v>
      </c>
    </row>
    <row r="152" s="2" customFormat="1" ht="21.75" customHeight="1">
      <c r="A152" s="35"/>
      <c r="B152" s="36"/>
      <c r="C152" s="226" t="s">
        <v>226</v>
      </c>
      <c r="D152" s="226" t="s">
        <v>221</v>
      </c>
      <c r="E152" s="227" t="s">
        <v>227</v>
      </c>
      <c r="F152" s="228" t="s">
        <v>228</v>
      </c>
      <c r="G152" s="229" t="s">
        <v>224</v>
      </c>
      <c r="H152" s="230">
        <v>6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0.04555</v>
      </c>
      <c r="R152" s="236">
        <f>Q152*H152</f>
        <v>0.27329999999999999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81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229</v>
      </c>
    </row>
    <row r="153" s="2" customFormat="1" ht="24.15" customHeight="1">
      <c r="A153" s="35"/>
      <c r="B153" s="36"/>
      <c r="C153" s="226" t="s">
        <v>230</v>
      </c>
      <c r="D153" s="226" t="s">
        <v>221</v>
      </c>
      <c r="E153" s="227" t="s">
        <v>231</v>
      </c>
      <c r="F153" s="228" t="s">
        <v>232</v>
      </c>
      <c r="G153" s="229" t="s">
        <v>233</v>
      </c>
      <c r="H153" s="230">
        <v>0.111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1.0900000000000001</v>
      </c>
      <c r="R153" s="236">
        <f>Q153*H153</f>
        <v>0.12099000000000001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234</v>
      </c>
    </row>
    <row r="154" s="2" customFormat="1" ht="24.15" customHeight="1">
      <c r="A154" s="35"/>
      <c r="B154" s="36"/>
      <c r="C154" s="226" t="s">
        <v>235</v>
      </c>
      <c r="D154" s="226" t="s">
        <v>221</v>
      </c>
      <c r="E154" s="227" t="s">
        <v>236</v>
      </c>
      <c r="F154" s="228" t="s">
        <v>237</v>
      </c>
      <c r="G154" s="229" t="s">
        <v>238</v>
      </c>
      <c r="H154" s="230">
        <v>39.317999999999998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0.058970000000000002</v>
      </c>
      <c r="R154" s="236">
        <f>Q154*H154</f>
        <v>2.31858246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239</v>
      </c>
    </row>
    <row r="155" s="2" customFormat="1" ht="24.15" customHeight="1">
      <c r="A155" s="35"/>
      <c r="B155" s="36"/>
      <c r="C155" s="226" t="s">
        <v>240</v>
      </c>
      <c r="D155" s="226" t="s">
        <v>221</v>
      </c>
      <c r="E155" s="227" t="s">
        <v>241</v>
      </c>
      <c r="F155" s="228" t="s">
        <v>242</v>
      </c>
      <c r="G155" s="229" t="s">
        <v>238</v>
      </c>
      <c r="H155" s="230">
        <v>47.859000000000002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0.07571</v>
      </c>
      <c r="R155" s="236">
        <f>Q155*H155</f>
        <v>3.6234048900000002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243</v>
      </c>
    </row>
    <row r="156" s="2" customFormat="1" ht="24.15" customHeight="1">
      <c r="A156" s="35"/>
      <c r="B156" s="36"/>
      <c r="C156" s="226" t="s">
        <v>244</v>
      </c>
      <c r="D156" s="226" t="s">
        <v>221</v>
      </c>
      <c r="E156" s="227" t="s">
        <v>245</v>
      </c>
      <c r="F156" s="228" t="s">
        <v>246</v>
      </c>
      <c r="G156" s="229" t="s">
        <v>247</v>
      </c>
      <c r="H156" s="230">
        <v>58.270000000000003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0.00013999999999999999</v>
      </c>
      <c r="R156" s="236">
        <f>Q156*H156</f>
        <v>0.0081577999999999998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248</v>
      </c>
    </row>
    <row r="157" s="2" customFormat="1" ht="16.5" customHeight="1">
      <c r="A157" s="35"/>
      <c r="B157" s="36"/>
      <c r="C157" s="226" t="s">
        <v>249</v>
      </c>
      <c r="D157" s="226" t="s">
        <v>221</v>
      </c>
      <c r="E157" s="227" t="s">
        <v>250</v>
      </c>
      <c r="F157" s="228" t="s">
        <v>251</v>
      </c>
      <c r="G157" s="229" t="s">
        <v>247</v>
      </c>
      <c r="H157" s="230">
        <v>70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0.065199999999999994</v>
      </c>
      <c r="R157" s="236">
        <f>Q157*H157</f>
        <v>4.5639999999999992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252</v>
      </c>
    </row>
    <row r="158" s="2" customFormat="1" ht="24.15" customHeight="1">
      <c r="A158" s="35"/>
      <c r="B158" s="36"/>
      <c r="C158" s="226" t="s">
        <v>253</v>
      </c>
      <c r="D158" s="226" t="s">
        <v>221</v>
      </c>
      <c r="E158" s="227" t="s">
        <v>254</v>
      </c>
      <c r="F158" s="228" t="s">
        <v>255</v>
      </c>
      <c r="G158" s="229" t="s">
        <v>238</v>
      </c>
      <c r="H158" s="230">
        <v>1.8400000000000001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0.17818000000000001</v>
      </c>
      <c r="R158" s="236">
        <f>Q158*H158</f>
        <v>0.32785120000000001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81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256</v>
      </c>
    </row>
    <row r="159" s="12" customFormat="1" ht="22.8" customHeight="1">
      <c r="A159" s="12"/>
      <c r="B159" s="210"/>
      <c r="C159" s="211"/>
      <c r="D159" s="212" t="s">
        <v>72</v>
      </c>
      <c r="E159" s="224" t="s">
        <v>96</v>
      </c>
      <c r="F159" s="224" t="s">
        <v>257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v>0</v>
      </c>
      <c r="Q159" s="218"/>
      <c r="R159" s="219">
        <v>0</v>
      </c>
      <c r="S159" s="218"/>
      <c r="T159" s="220"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79</v>
      </c>
      <c r="AT159" s="222" t="s">
        <v>72</v>
      </c>
      <c r="AU159" s="222" t="s">
        <v>79</v>
      </c>
      <c r="AY159" s="221" t="s">
        <v>218</v>
      </c>
      <c r="BK159" s="223">
        <v>0</v>
      </c>
    </row>
    <row r="160" s="12" customFormat="1" ht="22.8" customHeight="1">
      <c r="A160" s="12"/>
      <c r="B160" s="210"/>
      <c r="C160" s="211"/>
      <c r="D160" s="212" t="s">
        <v>72</v>
      </c>
      <c r="E160" s="224" t="s">
        <v>258</v>
      </c>
      <c r="F160" s="224" t="s">
        <v>259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SUM(P161:P172)</f>
        <v>0</v>
      </c>
      <c r="Q160" s="218"/>
      <c r="R160" s="219">
        <f>SUM(R161:R172)</f>
        <v>26.837211660000001</v>
      </c>
      <c r="S160" s="218"/>
      <c r="T160" s="220">
        <f>SUM(T161:T172)</f>
        <v>1.8199999999999998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79</v>
      </c>
      <c r="AT160" s="222" t="s">
        <v>72</v>
      </c>
      <c r="AU160" s="222" t="s">
        <v>79</v>
      </c>
      <c r="AY160" s="221" t="s">
        <v>218</v>
      </c>
      <c r="BK160" s="223">
        <f>SUM(BK161:BK172)</f>
        <v>0</v>
      </c>
    </row>
    <row r="161" s="2" customFormat="1" ht="24.15" customHeight="1">
      <c r="A161" s="35"/>
      <c r="B161" s="36"/>
      <c r="C161" s="226" t="s">
        <v>260</v>
      </c>
      <c r="D161" s="226" t="s">
        <v>221</v>
      </c>
      <c r="E161" s="227" t="s">
        <v>261</v>
      </c>
      <c r="F161" s="228" t="s">
        <v>262</v>
      </c>
      <c r="G161" s="229" t="s">
        <v>238</v>
      </c>
      <c r="H161" s="230">
        <v>310.58100000000002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0.018380000000000001</v>
      </c>
      <c r="R161" s="236">
        <f>Q161*H161</f>
        <v>5.7084787800000001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96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96</v>
      </c>
      <c r="BM161" s="238" t="s">
        <v>263</v>
      </c>
    </row>
    <row r="162" s="2" customFormat="1" ht="24.15" customHeight="1">
      <c r="A162" s="35"/>
      <c r="B162" s="36"/>
      <c r="C162" s="226" t="s">
        <v>264</v>
      </c>
      <c r="D162" s="226" t="s">
        <v>221</v>
      </c>
      <c r="E162" s="227" t="s">
        <v>265</v>
      </c>
      <c r="F162" s="228" t="s">
        <v>266</v>
      </c>
      <c r="G162" s="229" t="s">
        <v>224</v>
      </c>
      <c r="H162" s="230">
        <v>3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0.1575</v>
      </c>
      <c r="R162" s="236">
        <f>Q162*H162</f>
        <v>0.47250000000000003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96</v>
      </c>
      <c r="AT162" s="238" t="s">
        <v>221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267</v>
      </c>
    </row>
    <row r="163" s="2" customFormat="1" ht="24.15" customHeight="1">
      <c r="A163" s="35"/>
      <c r="B163" s="36"/>
      <c r="C163" s="226" t="s">
        <v>268</v>
      </c>
      <c r="D163" s="226" t="s">
        <v>221</v>
      </c>
      <c r="E163" s="227" t="s">
        <v>269</v>
      </c>
      <c r="F163" s="228" t="s">
        <v>270</v>
      </c>
      <c r="G163" s="229" t="s">
        <v>238</v>
      </c>
      <c r="H163" s="230">
        <v>193.279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0.021000000000000001</v>
      </c>
      <c r="R163" s="236">
        <f>Q163*H163</f>
        <v>4.058859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271</v>
      </c>
    </row>
    <row r="164" s="2" customFormat="1" ht="16.5" customHeight="1">
      <c r="A164" s="35"/>
      <c r="B164" s="36"/>
      <c r="C164" s="226" t="s">
        <v>272</v>
      </c>
      <c r="D164" s="226" t="s">
        <v>221</v>
      </c>
      <c r="E164" s="227" t="s">
        <v>273</v>
      </c>
      <c r="F164" s="228" t="s">
        <v>274</v>
      </c>
      <c r="G164" s="229" t="s">
        <v>238</v>
      </c>
      <c r="H164" s="230">
        <v>165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0.00012</v>
      </c>
      <c r="R164" s="236">
        <f>Q164*H164</f>
        <v>0.019800000000000002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275</v>
      </c>
    </row>
    <row r="165" s="2" customFormat="1" ht="24.15" customHeight="1">
      <c r="A165" s="35"/>
      <c r="B165" s="36"/>
      <c r="C165" s="226" t="s">
        <v>276</v>
      </c>
      <c r="D165" s="226" t="s">
        <v>221</v>
      </c>
      <c r="E165" s="227" t="s">
        <v>277</v>
      </c>
      <c r="F165" s="228" t="s">
        <v>278</v>
      </c>
      <c r="G165" s="229" t="s">
        <v>238</v>
      </c>
      <c r="H165" s="230">
        <v>254.76400000000001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0.00024000000000000001</v>
      </c>
      <c r="R165" s="236">
        <f>Q165*H165</f>
        <v>0.061143360000000001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279</v>
      </c>
    </row>
    <row r="166" s="2" customFormat="1" ht="16.5" customHeight="1">
      <c r="A166" s="35"/>
      <c r="B166" s="36"/>
      <c r="C166" s="226" t="s">
        <v>280</v>
      </c>
      <c r="D166" s="226" t="s">
        <v>221</v>
      </c>
      <c r="E166" s="227" t="s">
        <v>281</v>
      </c>
      <c r="F166" s="228" t="s">
        <v>282</v>
      </c>
      <c r="G166" s="229" t="s">
        <v>238</v>
      </c>
      <c r="H166" s="230">
        <v>70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0.029770000000000001</v>
      </c>
      <c r="R166" s="236">
        <f>Q166*H166</f>
        <v>2.0839000000000003</v>
      </c>
      <c r="S166" s="236">
        <v>0.025999999999999999</v>
      </c>
      <c r="T166" s="237">
        <f>S166*H166</f>
        <v>1.8199999999999998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81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283</v>
      </c>
    </row>
    <row r="167" s="2" customFormat="1" ht="24.15" customHeight="1">
      <c r="A167" s="35"/>
      <c r="B167" s="36"/>
      <c r="C167" s="226" t="s">
        <v>284</v>
      </c>
      <c r="D167" s="226" t="s">
        <v>221</v>
      </c>
      <c r="E167" s="227" t="s">
        <v>285</v>
      </c>
      <c r="F167" s="228" t="s">
        <v>286</v>
      </c>
      <c r="G167" s="229" t="s">
        <v>287</v>
      </c>
      <c r="H167" s="230">
        <v>3.7440000000000002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2.2563399999999998</v>
      </c>
      <c r="R167" s="236">
        <f>Q167*H167</f>
        <v>8.4477369600000003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288</v>
      </c>
    </row>
    <row r="168" s="2" customFormat="1" ht="33" customHeight="1">
      <c r="A168" s="35"/>
      <c r="B168" s="36"/>
      <c r="C168" s="226" t="s">
        <v>289</v>
      </c>
      <c r="D168" s="226" t="s">
        <v>221</v>
      </c>
      <c r="E168" s="227" t="s">
        <v>290</v>
      </c>
      <c r="F168" s="228" t="s">
        <v>291</v>
      </c>
      <c r="G168" s="229" t="s">
        <v>287</v>
      </c>
      <c r="H168" s="230">
        <v>3.7440000000000002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88"/>
      <c r="P168" s="236">
        <f>O168*H168</f>
        <v>0</v>
      </c>
      <c r="Q168" s="236">
        <v>0.020199999999999999</v>
      </c>
      <c r="R168" s="236">
        <f>Q168*H168</f>
        <v>0.075628799999999996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96</v>
      </c>
      <c r="AT168" s="238" t="s">
        <v>221</v>
      </c>
      <c r="AU168" s="238" t="s">
        <v>81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96</v>
      </c>
      <c r="BM168" s="238" t="s">
        <v>292</v>
      </c>
    </row>
    <row r="169" s="2" customFormat="1" ht="24.15" customHeight="1">
      <c r="A169" s="35"/>
      <c r="B169" s="36"/>
      <c r="C169" s="226" t="s">
        <v>293</v>
      </c>
      <c r="D169" s="226" t="s">
        <v>221</v>
      </c>
      <c r="E169" s="227" t="s">
        <v>294</v>
      </c>
      <c r="F169" s="228" t="s">
        <v>295</v>
      </c>
      <c r="G169" s="229" t="s">
        <v>238</v>
      </c>
      <c r="H169" s="230">
        <v>139.68000000000001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0.042000000000000003</v>
      </c>
      <c r="R169" s="236">
        <f>Q169*H169</f>
        <v>5.8665600000000007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96</v>
      </c>
      <c r="AT169" s="238" t="s">
        <v>221</v>
      </c>
      <c r="AU169" s="238" t="s">
        <v>81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96</v>
      </c>
      <c r="BM169" s="238" t="s">
        <v>296</v>
      </c>
    </row>
    <row r="170" s="2" customFormat="1" ht="16.5" customHeight="1">
      <c r="A170" s="35"/>
      <c r="B170" s="36"/>
      <c r="C170" s="226" t="s">
        <v>297</v>
      </c>
      <c r="D170" s="226" t="s">
        <v>221</v>
      </c>
      <c r="E170" s="227" t="s">
        <v>298</v>
      </c>
      <c r="F170" s="228" t="s">
        <v>299</v>
      </c>
      <c r="G170" s="229" t="s">
        <v>238</v>
      </c>
      <c r="H170" s="230">
        <v>268.37299999999999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0.00012</v>
      </c>
      <c r="R170" s="236">
        <f>Q170*H170</f>
        <v>0.032204759999999999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96</v>
      </c>
      <c r="AT170" s="238" t="s">
        <v>221</v>
      </c>
      <c r="AU170" s="238" t="s">
        <v>81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96</v>
      </c>
      <c r="BM170" s="238" t="s">
        <v>300</v>
      </c>
    </row>
    <row r="171" s="2" customFormat="1" ht="24.15" customHeight="1">
      <c r="A171" s="35"/>
      <c r="B171" s="36"/>
      <c r="C171" s="226" t="s">
        <v>301</v>
      </c>
      <c r="D171" s="226" t="s">
        <v>221</v>
      </c>
      <c r="E171" s="227" t="s">
        <v>302</v>
      </c>
      <c r="F171" s="228" t="s">
        <v>303</v>
      </c>
      <c r="G171" s="229" t="s">
        <v>224</v>
      </c>
      <c r="H171" s="230">
        <v>4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96</v>
      </c>
      <c r="AT171" s="238" t="s">
        <v>221</v>
      </c>
      <c r="AU171" s="238" t="s">
        <v>81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96</v>
      </c>
      <c r="BM171" s="238" t="s">
        <v>304</v>
      </c>
    </row>
    <row r="172" s="2" customFormat="1" ht="24.15" customHeight="1">
      <c r="A172" s="35"/>
      <c r="B172" s="36"/>
      <c r="C172" s="240" t="s">
        <v>305</v>
      </c>
      <c r="D172" s="240" t="s">
        <v>306</v>
      </c>
      <c r="E172" s="241" t="s">
        <v>307</v>
      </c>
      <c r="F172" s="242" t="s">
        <v>308</v>
      </c>
      <c r="G172" s="243" t="s">
        <v>224</v>
      </c>
      <c r="H172" s="244">
        <v>4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38</v>
      </c>
      <c r="O172" s="88"/>
      <c r="P172" s="236">
        <f>O172*H172</f>
        <v>0</v>
      </c>
      <c r="Q172" s="236">
        <v>0.0025999999999999999</v>
      </c>
      <c r="R172" s="236">
        <f>Q172*H172</f>
        <v>0.0104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309</v>
      </c>
      <c r="AT172" s="238" t="s">
        <v>306</v>
      </c>
      <c r="AU172" s="238" t="s">
        <v>81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96</v>
      </c>
      <c r="BM172" s="238" t="s">
        <v>310</v>
      </c>
    </row>
    <row r="173" s="12" customFormat="1" ht="22.8" customHeight="1">
      <c r="A173" s="12"/>
      <c r="B173" s="210"/>
      <c r="C173" s="211"/>
      <c r="D173" s="212" t="s">
        <v>72</v>
      </c>
      <c r="E173" s="224" t="s">
        <v>309</v>
      </c>
      <c r="F173" s="224" t="s">
        <v>311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v>0</v>
      </c>
      <c r="Q173" s="218"/>
      <c r="R173" s="219">
        <v>0</v>
      </c>
      <c r="S173" s="218"/>
      <c r="T173" s="220"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79</v>
      </c>
      <c r="AT173" s="222" t="s">
        <v>72</v>
      </c>
      <c r="AU173" s="222" t="s">
        <v>79</v>
      </c>
      <c r="AY173" s="221" t="s">
        <v>218</v>
      </c>
      <c r="BK173" s="223">
        <v>0</v>
      </c>
    </row>
    <row r="174" s="12" customFormat="1" ht="22.8" customHeight="1">
      <c r="A174" s="12"/>
      <c r="B174" s="210"/>
      <c r="C174" s="211"/>
      <c r="D174" s="212" t="s">
        <v>72</v>
      </c>
      <c r="E174" s="224" t="s">
        <v>312</v>
      </c>
      <c r="F174" s="224" t="s">
        <v>313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SUM(P175:P194)</f>
        <v>0</v>
      </c>
      <c r="Q174" s="218"/>
      <c r="R174" s="219">
        <f>SUM(R175:R194)</f>
        <v>0.20751040999999998</v>
      </c>
      <c r="S174" s="218"/>
      <c r="T174" s="220">
        <f>SUM(T175:T194)</f>
        <v>37.604157000000015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79</v>
      </c>
      <c r="AT174" s="222" t="s">
        <v>72</v>
      </c>
      <c r="AU174" s="222" t="s">
        <v>79</v>
      </c>
      <c r="AY174" s="221" t="s">
        <v>218</v>
      </c>
      <c r="BK174" s="223">
        <f>SUM(BK175:BK194)</f>
        <v>0</v>
      </c>
    </row>
    <row r="175" s="2" customFormat="1" ht="33" customHeight="1">
      <c r="A175" s="35"/>
      <c r="B175" s="36"/>
      <c r="C175" s="226" t="s">
        <v>314</v>
      </c>
      <c r="D175" s="226" t="s">
        <v>221</v>
      </c>
      <c r="E175" s="227" t="s">
        <v>315</v>
      </c>
      <c r="F175" s="228" t="s">
        <v>316</v>
      </c>
      <c r="G175" s="229" t="s">
        <v>238</v>
      </c>
      <c r="H175" s="230">
        <v>268.37299999999999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88"/>
      <c r="P175" s="236">
        <f>O175*H175</f>
        <v>0</v>
      </c>
      <c r="Q175" s="236">
        <v>0.00012999999999999999</v>
      </c>
      <c r="R175" s="236">
        <f>Q175*H175</f>
        <v>0.034888489999999994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96</v>
      </c>
      <c r="AT175" s="238" t="s">
        <v>221</v>
      </c>
      <c r="AU175" s="238" t="s">
        <v>81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96</v>
      </c>
      <c r="BM175" s="238" t="s">
        <v>317</v>
      </c>
    </row>
    <row r="176" s="2" customFormat="1" ht="24.15" customHeight="1">
      <c r="A176" s="35"/>
      <c r="B176" s="36"/>
      <c r="C176" s="226" t="s">
        <v>318</v>
      </c>
      <c r="D176" s="226" t="s">
        <v>221</v>
      </c>
      <c r="E176" s="227" t="s">
        <v>319</v>
      </c>
      <c r="F176" s="228" t="s">
        <v>320</v>
      </c>
      <c r="G176" s="229" t="s">
        <v>238</v>
      </c>
      <c r="H176" s="230">
        <v>268.37299999999999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4.0000000000000003E-05</v>
      </c>
      <c r="R176" s="236">
        <f>Q176*H176</f>
        <v>0.01073492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96</v>
      </c>
      <c r="AT176" s="238" t="s">
        <v>221</v>
      </c>
      <c r="AU176" s="238" t="s">
        <v>81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96</v>
      </c>
      <c r="BM176" s="238" t="s">
        <v>321</v>
      </c>
    </row>
    <row r="177" s="2" customFormat="1" ht="24.15" customHeight="1">
      <c r="A177" s="35"/>
      <c r="B177" s="36"/>
      <c r="C177" s="226" t="s">
        <v>322</v>
      </c>
      <c r="D177" s="226" t="s">
        <v>221</v>
      </c>
      <c r="E177" s="227" t="s">
        <v>323</v>
      </c>
      <c r="F177" s="228" t="s">
        <v>324</v>
      </c>
      <c r="G177" s="229" t="s">
        <v>224</v>
      </c>
      <c r="H177" s="230">
        <v>5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88"/>
      <c r="P177" s="236">
        <f>O177*H177</f>
        <v>0</v>
      </c>
      <c r="Q177" s="236">
        <v>0.016379999999999999</v>
      </c>
      <c r="R177" s="236">
        <f>Q177*H177</f>
        <v>0.081900000000000001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96</v>
      </c>
      <c r="AT177" s="238" t="s">
        <v>221</v>
      </c>
      <c r="AU177" s="238" t="s">
        <v>81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96</v>
      </c>
      <c r="BM177" s="238" t="s">
        <v>325</v>
      </c>
    </row>
    <row r="178" s="2" customFormat="1" ht="16.5" customHeight="1">
      <c r="A178" s="35"/>
      <c r="B178" s="36"/>
      <c r="C178" s="240" t="s">
        <v>326</v>
      </c>
      <c r="D178" s="240" t="s">
        <v>306</v>
      </c>
      <c r="E178" s="241" t="s">
        <v>327</v>
      </c>
      <c r="F178" s="242" t="s">
        <v>328</v>
      </c>
      <c r="G178" s="243" t="s">
        <v>224</v>
      </c>
      <c r="H178" s="244">
        <v>3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38</v>
      </c>
      <c r="O178" s="88"/>
      <c r="P178" s="236">
        <f>O178*H178</f>
        <v>0</v>
      </c>
      <c r="Q178" s="236">
        <v>0.01</v>
      </c>
      <c r="R178" s="236">
        <f>Q178*H178</f>
        <v>0.029999999999999999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309</v>
      </c>
      <c r="AT178" s="238" t="s">
        <v>306</v>
      </c>
      <c r="AU178" s="238" t="s">
        <v>81</v>
      </c>
      <c r="AY178" s="14" t="s">
        <v>218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96</v>
      </c>
      <c r="BM178" s="238" t="s">
        <v>329</v>
      </c>
    </row>
    <row r="179" s="2" customFormat="1" ht="16.5" customHeight="1">
      <c r="A179" s="35"/>
      <c r="B179" s="36"/>
      <c r="C179" s="240" t="s">
        <v>330</v>
      </c>
      <c r="D179" s="240" t="s">
        <v>306</v>
      </c>
      <c r="E179" s="241" t="s">
        <v>331</v>
      </c>
      <c r="F179" s="242" t="s">
        <v>332</v>
      </c>
      <c r="G179" s="243" t="s">
        <v>224</v>
      </c>
      <c r="H179" s="244">
        <v>2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88"/>
      <c r="P179" s="236">
        <f>O179*H179</f>
        <v>0</v>
      </c>
      <c r="Q179" s="236">
        <v>0.0089999999999999993</v>
      </c>
      <c r="R179" s="236">
        <f>Q179*H179</f>
        <v>0.017999999999999999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309</v>
      </c>
      <c r="AT179" s="238" t="s">
        <v>306</v>
      </c>
      <c r="AU179" s="238" t="s">
        <v>81</v>
      </c>
      <c r="AY179" s="14" t="s">
        <v>218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96</v>
      </c>
      <c r="BM179" s="238" t="s">
        <v>333</v>
      </c>
    </row>
    <row r="180" s="2" customFormat="1" ht="24.15" customHeight="1">
      <c r="A180" s="35"/>
      <c r="B180" s="36"/>
      <c r="C180" s="226" t="s">
        <v>334</v>
      </c>
      <c r="D180" s="226" t="s">
        <v>221</v>
      </c>
      <c r="E180" s="227" t="s">
        <v>335</v>
      </c>
      <c r="F180" s="228" t="s">
        <v>336</v>
      </c>
      <c r="G180" s="229" t="s">
        <v>224</v>
      </c>
      <c r="H180" s="230">
        <v>47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88"/>
      <c r="P180" s="236">
        <f>O180*H180</f>
        <v>0</v>
      </c>
      <c r="Q180" s="236">
        <v>8.0000000000000007E-05</v>
      </c>
      <c r="R180" s="236">
        <f>Q180*H180</f>
        <v>0.0037600000000000003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96</v>
      </c>
      <c r="AT180" s="238" t="s">
        <v>221</v>
      </c>
      <c r="AU180" s="238" t="s">
        <v>81</v>
      </c>
      <c r="AY180" s="14" t="s">
        <v>218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96</v>
      </c>
      <c r="BM180" s="238" t="s">
        <v>337</v>
      </c>
    </row>
    <row r="181" s="2" customFormat="1" ht="24.15" customHeight="1">
      <c r="A181" s="35"/>
      <c r="B181" s="36"/>
      <c r="C181" s="240" t="s">
        <v>338</v>
      </c>
      <c r="D181" s="240" t="s">
        <v>306</v>
      </c>
      <c r="E181" s="241" t="s">
        <v>339</v>
      </c>
      <c r="F181" s="242" t="s">
        <v>340</v>
      </c>
      <c r="G181" s="243" t="s">
        <v>224</v>
      </c>
      <c r="H181" s="244">
        <v>47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88"/>
      <c r="P181" s="236">
        <f>O181*H181</f>
        <v>0</v>
      </c>
      <c r="Q181" s="236">
        <v>0.00034000000000000002</v>
      </c>
      <c r="R181" s="236">
        <f>Q181*H181</f>
        <v>0.015980000000000001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309</v>
      </c>
      <c r="AT181" s="238" t="s">
        <v>306</v>
      </c>
      <c r="AU181" s="238" t="s">
        <v>81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96</v>
      </c>
      <c r="BM181" s="238" t="s">
        <v>341</v>
      </c>
    </row>
    <row r="182" s="2" customFormat="1" ht="21.75" customHeight="1">
      <c r="A182" s="35"/>
      <c r="B182" s="36"/>
      <c r="C182" s="226" t="s">
        <v>342</v>
      </c>
      <c r="D182" s="226" t="s">
        <v>221</v>
      </c>
      <c r="E182" s="227" t="s">
        <v>343</v>
      </c>
      <c r="F182" s="228" t="s">
        <v>344</v>
      </c>
      <c r="G182" s="229" t="s">
        <v>224</v>
      </c>
      <c r="H182" s="230">
        <v>65.5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88"/>
      <c r="P182" s="236">
        <f>O182*H182</f>
        <v>0</v>
      </c>
      <c r="Q182" s="236">
        <v>8.0000000000000007E-05</v>
      </c>
      <c r="R182" s="236">
        <f>Q182*H182</f>
        <v>0.0052400000000000007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96</v>
      </c>
      <c r="AT182" s="238" t="s">
        <v>221</v>
      </c>
      <c r="AU182" s="238" t="s">
        <v>81</v>
      </c>
      <c r="AY182" s="14" t="s">
        <v>218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96</v>
      </c>
      <c r="BM182" s="238" t="s">
        <v>345</v>
      </c>
    </row>
    <row r="183" s="2" customFormat="1" ht="24.15" customHeight="1">
      <c r="A183" s="35"/>
      <c r="B183" s="36"/>
      <c r="C183" s="226" t="s">
        <v>346</v>
      </c>
      <c r="D183" s="226" t="s">
        <v>221</v>
      </c>
      <c r="E183" s="227" t="s">
        <v>347</v>
      </c>
      <c r="F183" s="228" t="s">
        <v>348</v>
      </c>
      <c r="G183" s="229" t="s">
        <v>224</v>
      </c>
      <c r="H183" s="230">
        <v>2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88"/>
      <c r="P183" s="236">
        <f>O183*H183</f>
        <v>0</v>
      </c>
      <c r="Q183" s="236">
        <v>8.0000000000000007E-05</v>
      </c>
      <c r="R183" s="236">
        <f>Q183*H183</f>
        <v>0.00016000000000000001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96</v>
      </c>
      <c r="AT183" s="238" t="s">
        <v>221</v>
      </c>
      <c r="AU183" s="238" t="s">
        <v>81</v>
      </c>
      <c r="AY183" s="14" t="s">
        <v>218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96</v>
      </c>
      <c r="BM183" s="238" t="s">
        <v>349</v>
      </c>
    </row>
    <row r="184" s="2" customFormat="1" ht="24.15" customHeight="1">
      <c r="A184" s="35"/>
      <c r="B184" s="36"/>
      <c r="C184" s="226" t="s">
        <v>350</v>
      </c>
      <c r="D184" s="226" t="s">
        <v>221</v>
      </c>
      <c r="E184" s="227" t="s">
        <v>351</v>
      </c>
      <c r="F184" s="228" t="s">
        <v>352</v>
      </c>
      <c r="G184" s="229" t="s">
        <v>224</v>
      </c>
      <c r="H184" s="230">
        <v>10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88"/>
      <c r="P184" s="236">
        <f>O184*H184</f>
        <v>0</v>
      </c>
      <c r="Q184" s="236">
        <v>8.0000000000000007E-05</v>
      </c>
      <c r="R184" s="236">
        <f>Q184*H184</f>
        <v>0.00080000000000000004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96</v>
      </c>
      <c r="AT184" s="238" t="s">
        <v>221</v>
      </c>
      <c r="AU184" s="238" t="s">
        <v>81</v>
      </c>
      <c r="AY184" s="14" t="s">
        <v>218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96</v>
      </c>
      <c r="BM184" s="238" t="s">
        <v>353</v>
      </c>
    </row>
    <row r="185" s="2" customFormat="1" ht="24.15" customHeight="1">
      <c r="A185" s="35"/>
      <c r="B185" s="36"/>
      <c r="C185" s="226" t="s">
        <v>354</v>
      </c>
      <c r="D185" s="226" t="s">
        <v>221</v>
      </c>
      <c r="E185" s="227" t="s">
        <v>355</v>
      </c>
      <c r="F185" s="228" t="s">
        <v>356</v>
      </c>
      <c r="G185" s="229" t="s">
        <v>224</v>
      </c>
      <c r="H185" s="230">
        <v>10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88"/>
      <c r="P185" s="236">
        <f>O185*H185</f>
        <v>0</v>
      </c>
      <c r="Q185" s="236">
        <v>8.0000000000000007E-05</v>
      </c>
      <c r="R185" s="236">
        <f>Q185*H185</f>
        <v>0.00080000000000000004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96</v>
      </c>
      <c r="AT185" s="238" t="s">
        <v>221</v>
      </c>
      <c r="AU185" s="238" t="s">
        <v>81</v>
      </c>
      <c r="AY185" s="14" t="s">
        <v>218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96</v>
      </c>
      <c r="BM185" s="238" t="s">
        <v>357</v>
      </c>
    </row>
    <row r="186" s="2" customFormat="1" ht="21.75" customHeight="1">
      <c r="A186" s="35"/>
      <c r="B186" s="36"/>
      <c r="C186" s="226" t="s">
        <v>358</v>
      </c>
      <c r="D186" s="226" t="s">
        <v>221</v>
      </c>
      <c r="E186" s="227" t="s">
        <v>359</v>
      </c>
      <c r="F186" s="228" t="s">
        <v>360</v>
      </c>
      <c r="G186" s="229" t="s">
        <v>238</v>
      </c>
      <c r="H186" s="230">
        <v>15.346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0.13100000000000001</v>
      </c>
      <c r="T186" s="237">
        <f>S186*H186</f>
        <v>2.0103260000000001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96</v>
      </c>
      <c r="AT186" s="238" t="s">
        <v>221</v>
      </c>
      <c r="AU186" s="238" t="s">
        <v>81</v>
      </c>
      <c r="AY186" s="14" t="s">
        <v>218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96</v>
      </c>
      <c r="BM186" s="238" t="s">
        <v>361</v>
      </c>
    </row>
    <row r="187" s="2" customFormat="1" ht="21.75" customHeight="1">
      <c r="A187" s="35"/>
      <c r="B187" s="36"/>
      <c r="C187" s="226" t="s">
        <v>362</v>
      </c>
      <c r="D187" s="226" t="s">
        <v>221</v>
      </c>
      <c r="E187" s="227" t="s">
        <v>363</v>
      </c>
      <c r="F187" s="228" t="s">
        <v>364</v>
      </c>
      <c r="G187" s="229" t="s">
        <v>238</v>
      </c>
      <c r="H187" s="230">
        <v>65.665000000000006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0.26100000000000001</v>
      </c>
      <c r="T187" s="237">
        <f>S187*H187</f>
        <v>17.138565000000003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96</v>
      </c>
      <c r="AT187" s="238" t="s">
        <v>221</v>
      </c>
      <c r="AU187" s="238" t="s">
        <v>81</v>
      </c>
      <c r="AY187" s="14" t="s">
        <v>218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96</v>
      </c>
      <c r="BM187" s="238" t="s">
        <v>365</v>
      </c>
    </row>
    <row r="188" s="2" customFormat="1" ht="24.15" customHeight="1">
      <c r="A188" s="35"/>
      <c r="B188" s="36"/>
      <c r="C188" s="226" t="s">
        <v>366</v>
      </c>
      <c r="D188" s="226" t="s">
        <v>221</v>
      </c>
      <c r="E188" s="227" t="s">
        <v>367</v>
      </c>
      <c r="F188" s="228" t="s">
        <v>368</v>
      </c>
      <c r="G188" s="229" t="s">
        <v>287</v>
      </c>
      <c r="H188" s="230">
        <v>1.349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88"/>
      <c r="P188" s="236">
        <f>O188*H188</f>
        <v>0</v>
      </c>
      <c r="Q188" s="236">
        <v>0</v>
      </c>
      <c r="R188" s="236">
        <f>Q188*H188</f>
        <v>0</v>
      </c>
      <c r="S188" s="236">
        <v>1.8</v>
      </c>
      <c r="T188" s="237">
        <f>S188*H188</f>
        <v>2.4281999999999999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96</v>
      </c>
      <c r="AT188" s="238" t="s">
        <v>221</v>
      </c>
      <c r="AU188" s="238" t="s">
        <v>81</v>
      </c>
      <c r="AY188" s="14" t="s">
        <v>218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96</v>
      </c>
      <c r="BM188" s="238" t="s">
        <v>369</v>
      </c>
    </row>
    <row r="189" s="2" customFormat="1" ht="16.5" customHeight="1">
      <c r="A189" s="35"/>
      <c r="B189" s="36"/>
      <c r="C189" s="226" t="s">
        <v>370</v>
      </c>
      <c r="D189" s="226" t="s">
        <v>221</v>
      </c>
      <c r="E189" s="227" t="s">
        <v>371</v>
      </c>
      <c r="F189" s="228" t="s">
        <v>372</v>
      </c>
      <c r="G189" s="229" t="s">
        <v>287</v>
      </c>
      <c r="H189" s="230">
        <v>0.65700000000000003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1.8</v>
      </c>
      <c r="T189" s="237">
        <f>S189*H189</f>
        <v>1.1826000000000001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96</v>
      </c>
      <c r="AT189" s="238" t="s">
        <v>221</v>
      </c>
      <c r="AU189" s="238" t="s">
        <v>81</v>
      </c>
      <c r="AY189" s="14" t="s">
        <v>218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96</v>
      </c>
      <c r="BM189" s="238" t="s">
        <v>373</v>
      </c>
    </row>
    <row r="190" s="2" customFormat="1" ht="16.5" customHeight="1">
      <c r="A190" s="35"/>
      <c r="B190" s="36"/>
      <c r="C190" s="226" t="s">
        <v>374</v>
      </c>
      <c r="D190" s="226" t="s">
        <v>221</v>
      </c>
      <c r="E190" s="227" t="s">
        <v>375</v>
      </c>
      <c r="F190" s="228" t="s">
        <v>376</v>
      </c>
      <c r="G190" s="229" t="s">
        <v>238</v>
      </c>
      <c r="H190" s="230">
        <v>139.68000000000001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0.058999999999999997</v>
      </c>
      <c r="T190" s="237">
        <f>S190*H190</f>
        <v>8.2411200000000004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96</v>
      </c>
      <c r="AT190" s="238" t="s">
        <v>221</v>
      </c>
      <c r="AU190" s="238" t="s">
        <v>81</v>
      </c>
      <c r="AY190" s="14" t="s">
        <v>218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96</v>
      </c>
      <c r="BM190" s="238" t="s">
        <v>377</v>
      </c>
    </row>
    <row r="191" s="2" customFormat="1" ht="21.75" customHeight="1">
      <c r="A191" s="35"/>
      <c r="B191" s="36"/>
      <c r="C191" s="226" t="s">
        <v>378</v>
      </c>
      <c r="D191" s="226" t="s">
        <v>221</v>
      </c>
      <c r="E191" s="227" t="s">
        <v>379</v>
      </c>
      <c r="F191" s="228" t="s">
        <v>380</v>
      </c>
      <c r="G191" s="229" t="s">
        <v>238</v>
      </c>
      <c r="H191" s="230">
        <v>28.399999999999999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88"/>
      <c r="P191" s="236">
        <f>O191*H191</f>
        <v>0</v>
      </c>
      <c r="Q191" s="236">
        <v>0</v>
      </c>
      <c r="R191" s="236">
        <f>Q191*H191</f>
        <v>0</v>
      </c>
      <c r="S191" s="236">
        <v>0.075999999999999998</v>
      </c>
      <c r="T191" s="237">
        <f>S191*H191</f>
        <v>2.1583999999999999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96</v>
      </c>
      <c r="AT191" s="238" t="s">
        <v>221</v>
      </c>
      <c r="AU191" s="238" t="s">
        <v>81</v>
      </c>
      <c r="AY191" s="14" t="s">
        <v>218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4" t="s">
        <v>79</v>
      </c>
      <c r="BK191" s="239">
        <f>ROUND(I191*H191,2)</f>
        <v>0</v>
      </c>
      <c r="BL191" s="14" t="s">
        <v>96</v>
      </c>
      <c r="BM191" s="238" t="s">
        <v>381</v>
      </c>
    </row>
    <row r="192" s="2" customFormat="1" ht="24.15" customHeight="1">
      <c r="A192" s="35"/>
      <c r="B192" s="36"/>
      <c r="C192" s="226" t="s">
        <v>382</v>
      </c>
      <c r="D192" s="226" t="s">
        <v>221</v>
      </c>
      <c r="E192" s="227" t="s">
        <v>383</v>
      </c>
      <c r="F192" s="228" t="s">
        <v>384</v>
      </c>
      <c r="G192" s="229" t="s">
        <v>238</v>
      </c>
      <c r="H192" s="230">
        <v>1.26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0.27000000000000002</v>
      </c>
      <c r="T192" s="237">
        <f>S192*H192</f>
        <v>0.3402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96</v>
      </c>
      <c r="AT192" s="238" t="s">
        <v>221</v>
      </c>
      <c r="AU192" s="238" t="s">
        <v>81</v>
      </c>
      <c r="AY192" s="14" t="s">
        <v>218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96</v>
      </c>
      <c r="BM192" s="238" t="s">
        <v>385</v>
      </c>
    </row>
    <row r="193" s="2" customFormat="1" ht="24.15" customHeight="1">
      <c r="A193" s="35"/>
      <c r="B193" s="36"/>
      <c r="C193" s="226" t="s">
        <v>386</v>
      </c>
      <c r="D193" s="226" t="s">
        <v>221</v>
      </c>
      <c r="E193" s="227" t="s">
        <v>387</v>
      </c>
      <c r="F193" s="228" t="s">
        <v>388</v>
      </c>
      <c r="G193" s="229" t="s">
        <v>247</v>
      </c>
      <c r="H193" s="230">
        <v>1.1000000000000001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88"/>
      <c r="P193" s="236">
        <f>O193*H193</f>
        <v>0</v>
      </c>
      <c r="Q193" s="236">
        <v>0.0047699999999999999</v>
      </c>
      <c r="R193" s="236">
        <f>Q193*H193</f>
        <v>0.0052469999999999999</v>
      </c>
      <c r="S193" s="236">
        <v>0.38400000000000001</v>
      </c>
      <c r="T193" s="237">
        <f>S193*H193</f>
        <v>0.42240000000000005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96</v>
      </c>
      <c r="AT193" s="238" t="s">
        <v>221</v>
      </c>
      <c r="AU193" s="238" t="s">
        <v>81</v>
      </c>
      <c r="AY193" s="14" t="s">
        <v>218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96</v>
      </c>
      <c r="BM193" s="238" t="s">
        <v>389</v>
      </c>
    </row>
    <row r="194" s="2" customFormat="1" ht="24.15" customHeight="1">
      <c r="A194" s="35"/>
      <c r="B194" s="36"/>
      <c r="C194" s="226" t="s">
        <v>390</v>
      </c>
      <c r="D194" s="226" t="s">
        <v>221</v>
      </c>
      <c r="E194" s="227" t="s">
        <v>391</v>
      </c>
      <c r="F194" s="228" t="s">
        <v>392</v>
      </c>
      <c r="G194" s="229" t="s">
        <v>238</v>
      </c>
      <c r="H194" s="230">
        <v>80.051000000000002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88"/>
      <c r="P194" s="236">
        <f>O194*H194</f>
        <v>0</v>
      </c>
      <c r="Q194" s="236">
        <v>0</v>
      </c>
      <c r="R194" s="236">
        <f>Q194*H194</f>
        <v>0</v>
      </c>
      <c r="S194" s="236">
        <v>0.045999999999999999</v>
      </c>
      <c r="T194" s="237">
        <f>S194*H194</f>
        <v>3.6823459999999999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96</v>
      </c>
      <c r="AT194" s="238" t="s">
        <v>221</v>
      </c>
      <c r="AU194" s="238" t="s">
        <v>81</v>
      </c>
      <c r="AY194" s="14" t="s">
        <v>218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96</v>
      </c>
      <c r="BM194" s="238" t="s">
        <v>393</v>
      </c>
    </row>
    <row r="195" s="12" customFormat="1" ht="22.8" customHeight="1">
      <c r="A195" s="12"/>
      <c r="B195" s="210"/>
      <c r="C195" s="211"/>
      <c r="D195" s="212" t="s">
        <v>72</v>
      </c>
      <c r="E195" s="224" t="s">
        <v>394</v>
      </c>
      <c r="F195" s="224" t="s">
        <v>395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SUM(P196:P199)</f>
        <v>0</v>
      </c>
      <c r="Q195" s="218"/>
      <c r="R195" s="219">
        <f>SUM(R196:R199)</f>
        <v>0</v>
      </c>
      <c r="S195" s="218"/>
      <c r="T195" s="220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79</v>
      </c>
      <c r="AT195" s="222" t="s">
        <v>72</v>
      </c>
      <c r="AU195" s="222" t="s">
        <v>79</v>
      </c>
      <c r="AY195" s="221" t="s">
        <v>218</v>
      </c>
      <c r="BK195" s="223">
        <f>SUM(BK196:BK199)</f>
        <v>0</v>
      </c>
    </row>
    <row r="196" s="2" customFormat="1" ht="24.15" customHeight="1">
      <c r="A196" s="35"/>
      <c r="B196" s="36"/>
      <c r="C196" s="226" t="s">
        <v>396</v>
      </c>
      <c r="D196" s="226" t="s">
        <v>221</v>
      </c>
      <c r="E196" s="227" t="s">
        <v>397</v>
      </c>
      <c r="F196" s="228" t="s">
        <v>398</v>
      </c>
      <c r="G196" s="229" t="s">
        <v>233</v>
      </c>
      <c r="H196" s="230">
        <v>89.450000000000003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88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96</v>
      </c>
      <c r="AT196" s="238" t="s">
        <v>221</v>
      </c>
      <c r="AU196" s="238" t="s">
        <v>81</v>
      </c>
      <c r="AY196" s="14" t="s">
        <v>218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4" t="s">
        <v>79</v>
      </c>
      <c r="BK196" s="239">
        <f>ROUND(I196*H196,2)</f>
        <v>0</v>
      </c>
      <c r="BL196" s="14" t="s">
        <v>96</v>
      </c>
      <c r="BM196" s="238" t="s">
        <v>399</v>
      </c>
    </row>
    <row r="197" s="2" customFormat="1" ht="24.15" customHeight="1">
      <c r="A197" s="35"/>
      <c r="B197" s="36"/>
      <c r="C197" s="226" t="s">
        <v>400</v>
      </c>
      <c r="D197" s="226" t="s">
        <v>221</v>
      </c>
      <c r="E197" s="227" t="s">
        <v>401</v>
      </c>
      <c r="F197" s="228" t="s">
        <v>402</v>
      </c>
      <c r="G197" s="229" t="s">
        <v>233</v>
      </c>
      <c r="H197" s="230">
        <v>89.450000000000003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88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96</v>
      </c>
      <c r="AT197" s="238" t="s">
        <v>221</v>
      </c>
      <c r="AU197" s="238" t="s">
        <v>81</v>
      </c>
      <c r="AY197" s="14" t="s">
        <v>218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4" t="s">
        <v>79</v>
      </c>
      <c r="BK197" s="239">
        <f>ROUND(I197*H197,2)</f>
        <v>0</v>
      </c>
      <c r="BL197" s="14" t="s">
        <v>96</v>
      </c>
      <c r="BM197" s="238" t="s">
        <v>403</v>
      </c>
    </row>
    <row r="198" s="2" customFormat="1" ht="24.15" customHeight="1">
      <c r="A198" s="35"/>
      <c r="B198" s="36"/>
      <c r="C198" s="226" t="s">
        <v>404</v>
      </c>
      <c r="D198" s="226" t="s">
        <v>221</v>
      </c>
      <c r="E198" s="227" t="s">
        <v>405</v>
      </c>
      <c r="F198" s="228" t="s">
        <v>406</v>
      </c>
      <c r="G198" s="229" t="s">
        <v>233</v>
      </c>
      <c r="H198" s="230">
        <v>1252.3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88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96</v>
      </c>
      <c r="AT198" s="238" t="s">
        <v>221</v>
      </c>
      <c r="AU198" s="238" t="s">
        <v>81</v>
      </c>
      <c r="AY198" s="14" t="s">
        <v>218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79</v>
      </c>
      <c r="BK198" s="239">
        <f>ROUND(I198*H198,2)</f>
        <v>0</v>
      </c>
      <c r="BL198" s="14" t="s">
        <v>96</v>
      </c>
      <c r="BM198" s="238" t="s">
        <v>407</v>
      </c>
    </row>
    <row r="199" s="2" customFormat="1" ht="44.25" customHeight="1">
      <c r="A199" s="35"/>
      <c r="B199" s="36"/>
      <c r="C199" s="226" t="s">
        <v>408</v>
      </c>
      <c r="D199" s="226" t="s">
        <v>221</v>
      </c>
      <c r="E199" s="227" t="s">
        <v>409</v>
      </c>
      <c r="F199" s="228" t="s">
        <v>410</v>
      </c>
      <c r="G199" s="229" t="s">
        <v>233</v>
      </c>
      <c r="H199" s="230">
        <v>89.450000000000003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88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96</v>
      </c>
      <c r="AT199" s="238" t="s">
        <v>221</v>
      </c>
      <c r="AU199" s="238" t="s">
        <v>81</v>
      </c>
      <c r="AY199" s="14" t="s">
        <v>218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4" t="s">
        <v>79</v>
      </c>
      <c r="BK199" s="239">
        <f>ROUND(I199*H199,2)</f>
        <v>0</v>
      </c>
      <c r="BL199" s="14" t="s">
        <v>96</v>
      </c>
      <c r="BM199" s="238" t="s">
        <v>411</v>
      </c>
    </row>
    <row r="200" s="12" customFormat="1" ht="22.8" customHeight="1">
      <c r="A200" s="12"/>
      <c r="B200" s="210"/>
      <c r="C200" s="211"/>
      <c r="D200" s="212" t="s">
        <v>72</v>
      </c>
      <c r="E200" s="224" t="s">
        <v>412</v>
      </c>
      <c r="F200" s="224" t="s">
        <v>413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P201</f>
        <v>0</v>
      </c>
      <c r="Q200" s="218"/>
      <c r="R200" s="219">
        <f>R201</f>
        <v>0</v>
      </c>
      <c r="S200" s="218"/>
      <c r="T200" s="22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79</v>
      </c>
      <c r="AT200" s="222" t="s">
        <v>72</v>
      </c>
      <c r="AU200" s="222" t="s">
        <v>79</v>
      </c>
      <c r="AY200" s="221" t="s">
        <v>218</v>
      </c>
      <c r="BK200" s="223">
        <f>BK201</f>
        <v>0</v>
      </c>
    </row>
    <row r="201" s="2" customFormat="1" ht="24.15" customHeight="1">
      <c r="A201" s="35"/>
      <c r="B201" s="36"/>
      <c r="C201" s="226" t="s">
        <v>414</v>
      </c>
      <c r="D201" s="226" t="s">
        <v>221</v>
      </c>
      <c r="E201" s="227" t="s">
        <v>415</v>
      </c>
      <c r="F201" s="228" t="s">
        <v>416</v>
      </c>
      <c r="G201" s="229" t="s">
        <v>233</v>
      </c>
      <c r="H201" s="230">
        <v>95.861000000000004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88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96</v>
      </c>
      <c r="AT201" s="238" t="s">
        <v>221</v>
      </c>
      <c r="AU201" s="238" t="s">
        <v>81</v>
      </c>
      <c r="AY201" s="14" t="s">
        <v>218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4" t="s">
        <v>79</v>
      </c>
      <c r="BK201" s="239">
        <f>ROUND(I201*H201,2)</f>
        <v>0</v>
      </c>
      <c r="BL201" s="14" t="s">
        <v>96</v>
      </c>
      <c r="BM201" s="238" t="s">
        <v>417</v>
      </c>
    </row>
    <row r="202" s="12" customFormat="1" ht="25.92" customHeight="1">
      <c r="A202" s="12"/>
      <c r="B202" s="210"/>
      <c r="C202" s="211"/>
      <c r="D202" s="212" t="s">
        <v>72</v>
      </c>
      <c r="E202" s="213" t="s">
        <v>418</v>
      </c>
      <c r="F202" s="213" t="s">
        <v>419</v>
      </c>
      <c r="G202" s="211"/>
      <c r="H202" s="211"/>
      <c r="I202" s="214"/>
      <c r="J202" s="215">
        <f>BK202</f>
        <v>0</v>
      </c>
      <c r="K202" s="211"/>
      <c r="L202" s="216"/>
      <c r="M202" s="217"/>
      <c r="N202" s="218"/>
      <c r="O202" s="218"/>
      <c r="P202" s="219">
        <f>P203+P211+P217+P220+P226+P244+P254+P263+P273+P276+P289+P301+P304</f>
        <v>0</v>
      </c>
      <c r="Q202" s="218"/>
      <c r="R202" s="219">
        <f>R203+R211+R217+R220+R226+R244+R254+R263+R273+R276+R289+R301+R304</f>
        <v>18.53512688</v>
      </c>
      <c r="S202" s="218"/>
      <c r="T202" s="220">
        <f>T203+T211+T217+T220+T226+T244+T254+T263+T273+T276+T289+T301+T304</f>
        <v>11.901205599999999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81</v>
      </c>
      <c r="AT202" s="222" t="s">
        <v>72</v>
      </c>
      <c r="AU202" s="222" t="s">
        <v>73</v>
      </c>
      <c r="AY202" s="221" t="s">
        <v>218</v>
      </c>
      <c r="BK202" s="223">
        <f>BK203+BK211+BK217+BK220+BK226+BK244+BK254+BK263+BK273+BK276+BK289+BK301+BK304</f>
        <v>0</v>
      </c>
    </row>
    <row r="203" s="12" customFormat="1" ht="22.8" customHeight="1">
      <c r="A203" s="12"/>
      <c r="B203" s="210"/>
      <c r="C203" s="211"/>
      <c r="D203" s="212" t="s">
        <v>72</v>
      </c>
      <c r="E203" s="224" t="s">
        <v>420</v>
      </c>
      <c r="F203" s="224" t="s">
        <v>421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SUM(P204:P210)</f>
        <v>0</v>
      </c>
      <c r="Q203" s="218"/>
      <c r="R203" s="219">
        <f>SUM(R204:R210)</f>
        <v>1.3521682400000001</v>
      </c>
      <c r="S203" s="218"/>
      <c r="T203" s="220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81</v>
      </c>
      <c r="AT203" s="222" t="s">
        <v>72</v>
      </c>
      <c r="AU203" s="222" t="s">
        <v>79</v>
      </c>
      <c r="AY203" s="221" t="s">
        <v>218</v>
      </c>
      <c r="BK203" s="223">
        <f>SUM(BK204:BK210)</f>
        <v>0</v>
      </c>
    </row>
    <row r="204" s="2" customFormat="1" ht="24.15" customHeight="1">
      <c r="A204" s="35"/>
      <c r="B204" s="36"/>
      <c r="C204" s="226" t="s">
        <v>422</v>
      </c>
      <c r="D204" s="226" t="s">
        <v>221</v>
      </c>
      <c r="E204" s="227" t="s">
        <v>423</v>
      </c>
      <c r="F204" s="228" t="s">
        <v>424</v>
      </c>
      <c r="G204" s="229" t="s">
        <v>238</v>
      </c>
      <c r="H204" s="230">
        <v>53.713000000000001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425</v>
      </c>
      <c r="AT204" s="238" t="s">
        <v>221</v>
      </c>
      <c r="AU204" s="238" t="s">
        <v>81</v>
      </c>
      <c r="AY204" s="14" t="s">
        <v>218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79</v>
      </c>
      <c r="BK204" s="239">
        <f>ROUND(I204*H204,2)</f>
        <v>0</v>
      </c>
      <c r="BL204" s="14" t="s">
        <v>425</v>
      </c>
      <c r="BM204" s="238" t="s">
        <v>426</v>
      </c>
    </row>
    <row r="205" s="2" customFormat="1" ht="16.5" customHeight="1">
      <c r="A205" s="35"/>
      <c r="B205" s="36"/>
      <c r="C205" s="240" t="s">
        <v>427</v>
      </c>
      <c r="D205" s="240" t="s">
        <v>306</v>
      </c>
      <c r="E205" s="241" t="s">
        <v>428</v>
      </c>
      <c r="F205" s="242" t="s">
        <v>429</v>
      </c>
      <c r="G205" s="243" t="s">
        <v>233</v>
      </c>
      <c r="H205" s="244">
        <v>0.017000000000000001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88"/>
      <c r="P205" s="236">
        <f>O205*H205</f>
        <v>0</v>
      </c>
      <c r="Q205" s="236">
        <v>1</v>
      </c>
      <c r="R205" s="236">
        <f>Q205*H205</f>
        <v>0.017000000000000001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430</v>
      </c>
      <c r="AT205" s="238" t="s">
        <v>306</v>
      </c>
      <c r="AU205" s="238" t="s">
        <v>81</v>
      </c>
      <c r="AY205" s="14" t="s">
        <v>218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4" t="s">
        <v>79</v>
      </c>
      <c r="BK205" s="239">
        <f>ROUND(I205*H205,2)</f>
        <v>0</v>
      </c>
      <c r="BL205" s="14" t="s">
        <v>425</v>
      </c>
      <c r="BM205" s="238" t="s">
        <v>431</v>
      </c>
    </row>
    <row r="206" s="2" customFormat="1" ht="24.15" customHeight="1">
      <c r="A206" s="35"/>
      <c r="B206" s="36"/>
      <c r="C206" s="226" t="s">
        <v>432</v>
      </c>
      <c r="D206" s="226" t="s">
        <v>221</v>
      </c>
      <c r="E206" s="227" t="s">
        <v>433</v>
      </c>
      <c r="F206" s="228" t="s">
        <v>434</v>
      </c>
      <c r="G206" s="229" t="s">
        <v>238</v>
      </c>
      <c r="H206" s="230">
        <v>53.713000000000001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88"/>
      <c r="P206" s="236">
        <f>O206*H206</f>
        <v>0</v>
      </c>
      <c r="Q206" s="236">
        <v>0.00040000000000000002</v>
      </c>
      <c r="R206" s="236">
        <f>Q206*H206</f>
        <v>0.021485200000000003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425</v>
      </c>
      <c r="AT206" s="238" t="s">
        <v>221</v>
      </c>
      <c r="AU206" s="238" t="s">
        <v>81</v>
      </c>
      <c r="AY206" s="14" t="s">
        <v>218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425</v>
      </c>
      <c r="BM206" s="238" t="s">
        <v>435</v>
      </c>
    </row>
    <row r="207" s="2" customFormat="1" ht="44.25" customHeight="1">
      <c r="A207" s="35"/>
      <c r="B207" s="36"/>
      <c r="C207" s="240" t="s">
        <v>436</v>
      </c>
      <c r="D207" s="240" t="s">
        <v>306</v>
      </c>
      <c r="E207" s="241" t="s">
        <v>437</v>
      </c>
      <c r="F207" s="242" t="s">
        <v>438</v>
      </c>
      <c r="G207" s="243" t="s">
        <v>238</v>
      </c>
      <c r="H207" s="244">
        <v>59.084000000000003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38</v>
      </c>
      <c r="O207" s="88"/>
      <c r="P207" s="236">
        <f>O207*H207</f>
        <v>0</v>
      </c>
      <c r="Q207" s="236">
        <v>0.0054000000000000003</v>
      </c>
      <c r="R207" s="236">
        <f>Q207*H207</f>
        <v>0.31905360000000005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430</v>
      </c>
      <c r="AT207" s="238" t="s">
        <v>306</v>
      </c>
      <c r="AU207" s="238" t="s">
        <v>81</v>
      </c>
      <c r="AY207" s="14" t="s">
        <v>218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4" t="s">
        <v>79</v>
      </c>
      <c r="BK207" s="239">
        <f>ROUND(I207*H207,2)</f>
        <v>0</v>
      </c>
      <c r="BL207" s="14" t="s">
        <v>425</v>
      </c>
      <c r="BM207" s="238" t="s">
        <v>439</v>
      </c>
    </row>
    <row r="208" s="2" customFormat="1" ht="24.15" customHeight="1">
      <c r="A208" s="35"/>
      <c r="B208" s="36"/>
      <c r="C208" s="226" t="s">
        <v>440</v>
      </c>
      <c r="D208" s="226" t="s">
        <v>221</v>
      </c>
      <c r="E208" s="227" t="s">
        <v>441</v>
      </c>
      <c r="F208" s="228" t="s">
        <v>442</v>
      </c>
      <c r="G208" s="229" t="s">
        <v>238</v>
      </c>
      <c r="H208" s="230">
        <v>115.29300000000001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88"/>
      <c r="P208" s="236">
        <f>O208*H208</f>
        <v>0</v>
      </c>
      <c r="Q208" s="236">
        <v>0.0045799999999999999</v>
      </c>
      <c r="R208" s="236">
        <f>Q208*H208</f>
        <v>0.52804194000000004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425</v>
      </c>
      <c r="AT208" s="238" t="s">
        <v>221</v>
      </c>
      <c r="AU208" s="238" t="s">
        <v>81</v>
      </c>
      <c r="AY208" s="14" t="s">
        <v>218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425</v>
      </c>
      <c r="BM208" s="238" t="s">
        <v>443</v>
      </c>
    </row>
    <row r="209" s="2" customFormat="1" ht="24.15" customHeight="1">
      <c r="A209" s="35"/>
      <c r="B209" s="36"/>
      <c r="C209" s="226" t="s">
        <v>444</v>
      </c>
      <c r="D209" s="226" t="s">
        <v>221</v>
      </c>
      <c r="E209" s="227" t="s">
        <v>445</v>
      </c>
      <c r="F209" s="228" t="s">
        <v>446</v>
      </c>
      <c r="G209" s="229" t="s">
        <v>238</v>
      </c>
      <c r="H209" s="230">
        <v>101.875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88"/>
      <c r="P209" s="236">
        <f>O209*H209</f>
        <v>0</v>
      </c>
      <c r="Q209" s="236">
        <v>0.0045799999999999999</v>
      </c>
      <c r="R209" s="236">
        <f>Q209*H209</f>
        <v>0.46658749999999999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425</v>
      </c>
      <c r="AT209" s="238" t="s">
        <v>221</v>
      </c>
      <c r="AU209" s="238" t="s">
        <v>81</v>
      </c>
      <c r="AY209" s="14" t="s">
        <v>218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425</v>
      </c>
      <c r="BM209" s="238" t="s">
        <v>447</v>
      </c>
    </row>
    <row r="210" s="2" customFormat="1" ht="24.15" customHeight="1">
      <c r="A210" s="35"/>
      <c r="B210" s="36"/>
      <c r="C210" s="226" t="s">
        <v>448</v>
      </c>
      <c r="D210" s="226" t="s">
        <v>221</v>
      </c>
      <c r="E210" s="227" t="s">
        <v>449</v>
      </c>
      <c r="F210" s="228" t="s">
        <v>450</v>
      </c>
      <c r="G210" s="229" t="s">
        <v>451</v>
      </c>
      <c r="H210" s="251"/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88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425</v>
      </c>
      <c r="AT210" s="238" t="s">
        <v>221</v>
      </c>
      <c r="AU210" s="238" t="s">
        <v>81</v>
      </c>
      <c r="AY210" s="14" t="s">
        <v>218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4" t="s">
        <v>79</v>
      </c>
      <c r="BK210" s="239">
        <f>ROUND(I210*H210,2)</f>
        <v>0</v>
      </c>
      <c r="BL210" s="14" t="s">
        <v>425</v>
      </c>
      <c r="BM210" s="238" t="s">
        <v>452</v>
      </c>
    </row>
    <row r="211" s="12" customFormat="1" ht="22.8" customHeight="1">
      <c r="A211" s="12"/>
      <c r="B211" s="210"/>
      <c r="C211" s="211"/>
      <c r="D211" s="212" t="s">
        <v>72</v>
      </c>
      <c r="E211" s="224" t="s">
        <v>453</v>
      </c>
      <c r="F211" s="224" t="s">
        <v>454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SUM(P212:P216)</f>
        <v>0</v>
      </c>
      <c r="Q211" s="218"/>
      <c r="R211" s="219">
        <f>SUM(R212:R216)</f>
        <v>0.91221839999999998</v>
      </c>
      <c r="S211" s="218"/>
      <c r="T211" s="220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81</v>
      </c>
      <c r="AT211" s="222" t="s">
        <v>72</v>
      </c>
      <c r="AU211" s="222" t="s">
        <v>79</v>
      </c>
      <c r="AY211" s="221" t="s">
        <v>218</v>
      </c>
      <c r="BK211" s="223">
        <f>SUM(BK212:BK216)</f>
        <v>0</v>
      </c>
    </row>
    <row r="212" s="2" customFormat="1" ht="24.15" customHeight="1">
      <c r="A212" s="35"/>
      <c r="B212" s="36"/>
      <c r="C212" s="226" t="s">
        <v>455</v>
      </c>
      <c r="D212" s="226" t="s">
        <v>221</v>
      </c>
      <c r="E212" s="227" t="s">
        <v>456</v>
      </c>
      <c r="F212" s="228" t="s">
        <v>457</v>
      </c>
      <c r="G212" s="229" t="s">
        <v>238</v>
      </c>
      <c r="H212" s="230">
        <v>128.69300000000001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425</v>
      </c>
      <c r="AT212" s="238" t="s">
        <v>221</v>
      </c>
      <c r="AU212" s="238" t="s">
        <v>81</v>
      </c>
      <c r="AY212" s="14" t="s">
        <v>218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79</v>
      </c>
      <c r="BK212" s="239">
        <f>ROUND(I212*H212,2)</f>
        <v>0</v>
      </c>
      <c r="BL212" s="14" t="s">
        <v>425</v>
      </c>
      <c r="BM212" s="238" t="s">
        <v>458</v>
      </c>
    </row>
    <row r="213" s="2" customFormat="1" ht="24.15" customHeight="1">
      <c r="A213" s="35"/>
      <c r="B213" s="36"/>
      <c r="C213" s="240" t="s">
        <v>459</v>
      </c>
      <c r="D213" s="240" t="s">
        <v>306</v>
      </c>
      <c r="E213" s="241" t="s">
        <v>460</v>
      </c>
      <c r="F213" s="242" t="s">
        <v>461</v>
      </c>
      <c r="G213" s="243" t="s">
        <v>238</v>
      </c>
      <c r="H213" s="244">
        <v>141.56200000000001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38</v>
      </c>
      <c r="O213" s="88"/>
      <c r="P213" s="236">
        <f>O213*H213</f>
        <v>0</v>
      </c>
      <c r="Q213" s="236">
        <v>0.0011999999999999999</v>
      </c>
      <c r="R213" s="236">
        <f>Q213*H213</f>
        <v>0.16987440000000001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430</v>
      </c>
      <c r="AT213" s="238" t="s">
        <v>306</v>
      </c>
      <c r="AU213" s="238" t="s">
        <v>81</v>
      </c>
      <c r="AY213" s="14" t="s">
        <v>218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4" t="s">
        <v>79</v>
      </c>
      <c r="BK213" s="239">
        <f>ROUND(I213*H213,2)</f>
        <v>0</v>
      </c>
      <c r="BL213" s="14" t="s">
        <v>425</v>
      </c>
      <c r="BM213" s="238" t="s">
        <v>462</v>
      </c>
    </row>
    <row r="214" s="2" customFormat="1" ht="24.15" customHeight="1">
      <c r="A214" s="35"/>
      <c r="B214" s="36"/>
      <c r="C214" s="226" t="s">
        <v>463</v>
      </c>
      <c r="D214" s="226" t="s">
        <v>221</v>
      </c>
      <c r="E214" s="227" t="s">
        <v>464</v>
      </c>
      <c r="F214" s="228" t="s">
        <v>465</v>
      </c>
      <c r="G214" s="229" t="s">
        <v>238</v>
      </c>
      <c r="H214" s="230">
        <v>83.823999999999998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88"/>
      <c r="P214" s="236">
        <f>O214*H214</f>
        <v>0</v>
      </c>
      <c r="Q214" s="236">
        <v>0.0060000000000000001</v>
      </c>
      <c r="R214" s="236">
        <f>Q214*H214</f>
        <v>0.50294399999999995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425</v>
      </c>
      <c r="AT214" s="238" t="s">
        <v>221</v>
      </c>
      <c r="AU214" s="238" t="s">
        <v>81</v>
      </c>
      <c r="AY214" s="14" t="s">
        <v>218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4" t="s">
        <v>79</v>
      </c>
      <c r="BK214" s="239">
        <f>ROUND(I214*H214,2)</f>
        <v>0</v>
      </c>
      <c r="BL214" s="14" t="s">
        <v>425</v>
      </c>
      <c r="BM214" s="238" t="s">
        <v>466</v>
      </c>
    </row>
    <row r="215" s="2" customFormat="1" ht="24.15" customHeight="1">
      <c r="A215" s="35"/>
      <c r="B215" s="36"/>
      <c r="C215" s="240" t="s">
        <v>467</v>
      </c>
      <c r="D215" s="240" t="s">
        <v>306</v>
      </c>
      <c r="E215" s="241" t="s">
        <v>468</v>
      </c>
      <c r="F215" s="242" t="s">
        <v>469</v>
      </c>
      <c r="G215" s="243" t="s">
        <v>238</v>
      </c>
      <c r="H215" s="244">
        <v>85.5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88"/>
      <c r="P215" s="236">
        <f>O215*H215</f>
        <v>0</v>
      </c>
      <c r="Q215" s="236">
        <v>0.0028</v>
      </c>
      <c r="R215" s="236">
        <f>Q215*H215</f>
        <v>0.2394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430</v>
      </c>
      <c r="AT215" s="238" t="s">
        <v>306</v>
      </c>
      <c r="AU215" s="238" t="s">
        <v>81</v>
      </c>
      <c r="AY215" s="14" t="s">
        <v>218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425</v>
      </c>
      <c r="BM215" s="238" t="s">
        <v>470</v>
      </c>
    </row>
    <row r="216" s="2" customFormat="1" ht="24.15" customHeight="1">
      <c r="A216" s="35"/>
      <c r="B216" s="36"/>
      <c r="C216" s="226" t="s">
        <v>471</v>
      </c>
      <c r="D216" s="226" t="s">
        <v>221</v>
      </c>
      <c r="E216" s="227" t="s">
        <v>472</v>
      </c>
      <c r="F216" s="228" t="s">
        <v>473</v>
      </c>
      <c r="G216" s="229" t="s">
        <v>451</v>
      </c>
      <c r="H216" s="251"/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88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425</v>
      </c>
      <c r="AT216" s="238" t="s">
        <v>221</v>
      </c>
      <c r="AU216" s="238" t="s">
        <v>81</v>
      </c>
      <c r="AY216" s="14" t="s">
        <v>218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4" t="s">
        <v>79</v>
      </c>
      <c r="BK216" s="239">
        <f>ROUND(I216*H216,2)</f>
        <v>0</v>
      </c>
      <c r="BL216" s="14" t="s">
        <v>425</v>
      </c>
      <c r="BM216" s="238" t="s">
        <v>474</v>
      </c>
    </row>
    <row r="217" s="12" customFormat="1" ht="22.8" customHeight="1">
      <c r="A217" s="12"/>
      <c r="B217" s="210"/>
      <c r="C217" s="211"/>
      <c r="D217" s="212" t="s">
        <v>72</v>
      </c>
      <c r="E217" s="224" t="s">
        <v>475</v>
      </c>
      <c r="F217" s="224" t="s">
        <v>476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SUM(P218:P219)</f>
        <v>0</v>
      </c>
      <c r="Q217" s="218"/>
      <c r="R217" s="219">
        <f>SUM(R218:R219)</f>
        <v>0.0026613200000000004</v>
      </c>
      <c r="S217" s="218"/>
      <c r="T217" s="220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81</v>
      </c>
      <c r="AT217" s="222" t="s">
        <v>72</v>
      </c>
      <c r="AU217" s="222" t="s">
        <v>79</v>
      </c>
      <c r="AY217" s="221" t="s">
        <v>218</v>
      </c>
      <c r="BK217" s="223">
        <f>SUM(BK218:BK219)</f>
        <v>0</v>
      </c>
    </row>
    <row r="218" s="2" customFormat="1" ht="55.5" customHeight="1">
      <c r="A218" s="35"/>
      <c r="B218" s="36"/>
      <c r="C218" s="226" t="s">
        <v>477</v>
      </c>
      <c r="D218" s="226" t="s">
        <v>221</v>
      </c>
      <c r="E218" s="227" t="s">
        <v>478</v>
      </c>
      <c r="F218" s="228" t="s">
        <v>479</v>
      </c>
      <c r="G218" s="229" t="s">
        <v>238</v>
      </c>
      <c r="H218" s="230">
        <v>66.533000000000001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88"/>
      <c r="P218" s="236">
        <f>O218*H218</f>
        <v>0</v>
      </c>
      <c r="Q218" s="236">
        <v>4.0000000000000003E-05</v>
      </c>
      <c r="R218" s="236">
        <f>Q218*H218</f>
        <v>0.0026613200000000004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425</v>
      </c>
      <c r="AT218" s="238" t="s">
        <v>221</v>
      </c>
      <c r="AU218" s="238" t="s">
        <v>81</v>
      </c>
      <c r="AY218" s="14" t="s">
        <v>218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4" t="s">
        <v>79</v>
      </c>
      <c r="BK218" s="239">
        <f>ROUND(I218*H218,2)</f>
        <v>0</v>
      </c>
      <c r="BL218" s="14" t="s">
        <v>425</v>
      </c>
      <c r="BM218" s="238" t="s">
        <v>480</v>
      </c>
    </row>
    <row r="219" s="2" customFormat="1" ht="24.15" customHeight="1">
      <c r="A219" s="35"/>
      <c r="B219" s="36"/>
      <c r="C219" s="226" t="s">
        <v>481</v>
      </c>
      <c r="D219" s="226" t="s">
        <v>221</v>
      </c>
      <c r="E219" s="227" t="s">
        <v>482</v>
      </c>
      <c r="F219" s="228" t="s">
        <v>483</v>
      </c>
      <c r="G219" s="229" t="s">
        <v>451</v>
      </c>
      <c r="H219" s="251"/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88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425</v>
      </c>
      <c r="AT219" s="238" t="s">
        <v>221</v>
      </c>
      <c r="AU219" s="238" t="s">
        <v>81</v>
      </c>
      <c r="AY219" s="14" t="s">
        <v>218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4" t="s">
        <v>79</v>
      </c>
      <c r="BK219" s="239">
        <f>ROUND(I219*H219,2)</f>
        <v>0</v>
      </c>
      <c r="BL219" s="14" t="s">
        <v>425</v>
      </c>
      <c r="BM219" s="238" t="s">
        <v>484</v>
      </c>
    </row>
    <row r="220" s="12" customFormat="1" ht="22.8" customHeight="1">
      <c r="A220" s="12"/>
      <c r="B220" s="210"/>
      <c r="C220" s="211"/>
      <c r="D220" s="212" t="s">
        <v>72</v>
      </c>
      <c r="E220" s="224" t="s">
        <v>485</v>
      </c>
      <c r="F220" s="224" t="s">
        <v>486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SUM(P221:P225)</f>
        <v>0</v>
      </c>
      <c r="Q220" s="218"/>
      <c r="R220" s="219">
        <f>SUM(R221:R225)</f>
        <v>0.0033999999999999998</v>
      </c>
      <c r="S220" s="218"/>
      <c r="T220" s="220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81</v>
      </c>
      <c r="AT220" s="222" t="s">
        <v>72</v>
      </c>
      <c r="AU220" s="222" t="s">
        <v>79</v>
      </c>
      <c r="AY220" s="221" t="s">
        <v>218</v>
      </c>
      <c r="BK220" s="223">
        <f>SUM(BK221:BK225)</f>
        <v>0</v>
      </c>
    </row>
    <row r="221" s="2" customFormat="1" ht="33" customHeight="1">
      <c r="A221" s="35"/>
      <c r="B221" s="36"/>
      <c r="C221" s="226" t="s">
        <v>487</v>
      </c>
      <c r="D221" s="226" t="s">
        <v>221</v>
      </c>
      <c r="E221" s="227" t="s">
        <v>488</v>
      </c>
      <c r="F221" s="228" t="s">
        <v>489</v>
      </c>
      <c r="G221" s="229" t="s">
        <v>490</v>
      </c>
      <c r="H221" s="230">
        <v>1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88"/>
      <c r="P221" s="236">
        <f>O221*H221</f>
        <v>0</v>
      </c>
      <c r="Q221" s="236">
        <v>0.00084999999999999995</v>
      </c>
      <c r="R221" s="236">
        <f>Q221*H221</f>
        <v>0.00084999999999999995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425</v>
      </c>
      <c r="AT221" s="238" t="s">
        <v>221</v>
      </c>
      <c r="AU221" s="238" t="s">
        <v>81</v>
      </c>
      <c r="AY221" s="14" t="s">
        <v>218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4" t="s">
        <v>79</v>
      </c>
      <c r="BK221" s="239">
        <f>ROUND(I221*H221,2)</f>
        <v>0</v>
      </c>
      <c r="BL221" s="14" t="s">
        <v>425</v>
      </c>
      <c r="BM221" s="238" t="s">
        <v>491</v>
      </c>
    </row>
    <row r="222" s="2" customFormat="1" ht="67.5" customHeight="1">
      <c r="A222" s="35"/>
      <c r="B222" s="36"/>
      <c r="C222" s="226" t="s">
        <v>492</v>
      </c>
      <c r="D222" s="226" t="s">
        <v>221</v>
      </c>
      <c r="E222" s="227" t="s">
        <v>493</v>
      </c>
      <c r="F222" s="228" t="s">
        <v>494</v>
      </c>
      <c r="G222" s="229" t="s">
        <v>490</v>
      </c>
      <c r="H222" s="230">
        <v>1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88"/>
      <c r="P222" s="236">
        <f>O222*H222</f>
        <v>0</v>
      </c>
      <c r="Q222" s="236">
        <v>0.00084999999999999995</v>
      </c>
      <c r="R222" s="236">
        <f>Q222*H222</f>
        <v>0.00084999999999999995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425</v>
      </c>
      <c r="AT222" s="238" t="s">
        <v>221</v>
      </c>
      <c r="AU222" s="238" t="s">
        <v>81</v>
      </c>
      <c r="AY222" s="14" t="s">
        <v>218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79</v>
      </c>
      <c r="BK222" s="239">
        <f>ROUND(I222*H222,2)</f>
        <v>0</v>
      </c>
      <c r="BL222" s="14" t="s">
        <v>425</v>
      </c>
      <c r="BM222" s="238" t="s">
        <v>495</v>
      </c>
    </row>
    <row r="223" s="2" customFormat="1" ht="37.8" customHeight="1">
      <c r="A223" s="35"/>
      <c r="B223" s="36"/>
      <c r="C223" s="226" t="s">
        <v>496</v>
      </c>
      <c r="D223" s="226" t="s">
        <v>221</v>
      </c>
      <c r="E223" s="227" t="s">
        <v>497</v>
      </c>
      <c r="F223" s="228" t="s">
        <v>498</v>
      </c>
      <c r="G223" s="229" t="s">
        <v>490</v>
      </c>
      <c r="H223" s="230">
        <v>1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88"/>
      <c r="P223" s="236">
        <f>O223*H223</f>
        <v>0</v>
      </c>
      <c r="Q223" s="236">
        <v>0.00084999999999999995</v>
      </c>
      <c r="R223" s="236">
        <f>Q223*H223</f>
        <v>0.00084999999999999995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425</v>
      </c>
      <c r="AT223" s="238" t="s">
        <v>221</v>
      </c>
      <c r="AU223" s="238" t="s">
        <v>81</v>
      </c>
      <c r="AY223" s="14" t="s">
        <v>218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4" t="s">
        <v>79</v>
      </c>
      <c r="BK223" s="239">
        <f>ROUND(I223*H223,2)</f>
        <v>0</v>
      </c>
      <c r="BL223" s="14" t="s">
        <v>425</v>
      </c>
      <c r="BM223" s="238" t="s">
        <v>499</v>
      </c>
    </row>
    <row r="224" s="2" customFormat="1" ht="37.8" customHeight="1">
      <c r="A224" s="35"/>
      <c r="B224" s="36"/>
      <c r="C224" s="226" t="s">
        <v>500</v>
      </c>
      <c r="D224" s="226" t="s">
        <v>221</v>
      </c>
      <c r="E224" s="227" t="s">
        <v>501</v>
      </c>
      <c r="F224" s="228" t="s">
        <v>502</v>
      </c>
      <c r="G224" s="229" t="s">
        <v>490</v>
      </c>
      <c r="H224" s="230">
        <v>1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88"/>
      <c r="P224" s="236">
        <f>O224*H224</f>
        <v>0</v>
      </c>
      <c r="Q224" s="236">
        <v>0.00084999999999999995</v>
      </c>
      <c r="R224" s="236">
        <f>Q224*H224</f>
        <v>0.00084999999999999995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425</v>
      </c>
      <c r="AT224" s="238" t="s">
        <v>221</v>
      </c>
      <c r="AU224" s="238" t="s">
        <v>81</v>
      </c>
      <c r="AY224" s="14" t="s">
        <v>218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79</v>
      </c>
      <c r="BK224" s="239">
        <f>ROUND(I224*H224,2)</f>
        <v>0</v>
      </c>
      <c r="BL224" s="14" t="s">
        <v>425</v>
      </c>
      <c r="BM224" s="238" t="s">
        <v>503</v>
      </c>
    </row>
    <row r="225" s="2" customFormat="1" ht="24.15" customHeight="1">
      <c r="A225" s="35"/>
      <c r="B225" s="36"/>
      <c r="C225" s="226" t="s">
        <v>504</v>
      </c>
      <c r="D225" s="226" t="s">
        <v>221</v>
      </c>
      <c r="E225" s="227" t="s">
        <v>505</v>
      </c>
      <c r="F225" s="228" t="s">
        <v>506</v>
      </c>
      <c r="G225" s="229" t="s">
        <v>451</v>
      </c>
      <c r="H225" s="251"/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38</v>
      </c>
      <c r="O225" s="88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425</v>
      </c>
      <c r="AT225" s="238" t="s">
        <v>221</v>
      </c>
      <c r="AU225" s="238" t="s">
        <v>81</v>
      </c>
      <c r="AY225" s="14" t="s">
        <v>218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4" t="s">
        <v>79</v>
      </c>
      <c r="BK225" s="239">
        <f>ROUND(I225*H225,2)</f>
        <v>0</v>
      </c>
      <c r="BL225" s="14" t="s">
        <v>425</v>
      </c>
      <c r="BM225" s="238" t="s">
        <v>507</v>
      </c>
    </row>
    <row r="226" s="12" customFormat="1" ht="22.8" customHeight="1">
      <c r="A226" s="12"/>
      <c r="B226" s="210"/>
      <c r="C226" s="211"/>
      <c r="D226" s="212" t="s">
        <v>72</v>
      </c>
      <c r="E226" s="224" t="s">
        <v>508</v>
      </c>
      <c r="F226" s="224" t="s">
        <v>509</v>
      </c>
      <c r="G226" s="211"/>
      <c r="H226" s="211"/>
      <c r="I226" s="214"/>
      <c r="J226" s="225">
        <f>BK226</f>
        <v>0</v>
      </c>
      <c r="K226" s="211"/>
      <c r="L226" s="216"/>
      <c r="M226" s="217"/>
      <c r="N226" s="218"/>
      <c r="O226" s="218"/>
      <c r="P226" s="219">
        <f>SUM(P227:P243)</f>
        <v>0</v>
      </c>
      <c r="Q226" s="218"/>
      <c r="R226" s="219">
        <f>SUM(R227:R243)</f>
        <v>7.8784780100000003</v>
      </c>
      <c r="S226" s="218"/>
      <c r="T226" s="220">
        <f>SUM(T227:T243)</f>
        <v>1.0454386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1" t="s">
        <v>81</v>
      </c>
      <c r="AT226" s="222" t="s">
        <v>72</v>
      </c>
      <c r="AU226" s="222" t="s">
        <v>79</v>
      </c>
      <c r="AY226" s="221" t="s">
        <v>218</v>
      </c>
      <c r="BK226" s="223">
        <f>SUM(BK227:BK243)</f>
        <v>0</v>
      </c>
    </row>
    <row r="227" s="2" customFormat="1" ht="24.15" customHeight="1">
      <c r="A227" s="35"/>
      <c r="B227" s="36"/>
      <c r="C227" s="226" t="s">
        <v>510</v>
      </c>
      <c r="D227" s="226" t="s">
        <v>221</v>
      </c>
      <c r="E227" s="227" t="s">
        <v>511</v>
      </c>
      <c r="F227" s="228" t="s">
        <v>512</v>
      </c>
      <c r="G227" s="229" t="s">
        <v>238</v>
      </c>
      <c r="H227" s="230">
        <v>46.978999999999999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88"/>
      <c r="P227" s="236">
        <f>O227*H227</f>
        <v>0</v>
      </c>
      <c r="Q227" s="236">
        <v>0.053409999999999999</v>
      </c>
      <c r="R227" s="236">
        <f>Q227*H227</f>
        <v>2.50914839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425</v>
      </c>
      <c r="AT227" s="238" t="s">
        <v>221</v>
      </c>
      <c r="AU227" s="238" t="s">
        <v>81</v>
      </c>
      <c r="AY227" s="14" t="s">
        <v>218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4" t="s">
        <v>79</v>
      </c>
      <c r="BK227" s="239">
        <f>ROUND(I227*H227,2)</f>
        <v>0</v>
      </c>
      <c r="BL227" s="14" t="s">
        <v>425</v>
      </c>
      <c r="BM227" s="238" t="s">
        <v>513</v>
      </c>
    </row>
    <row r="228" s="2" customFormat="1" ht="16.5" customHeight="1">
      <c r="A228" s="35"/>
      <c r="B228" s="36"/>
      <c r="C228" s="226" t="s">
        <v>514</v>
      </c>
      <c r="D228" s="226" t="s">
        <v>221</v>
      </c>
      <c r="E228" s="227" t="s">
        <v>515</v>
      </c>
      <c r="F228" s="228" t="s">
        <v>516</v>
      </c>
      <c r="G228" s="229" t="s">
        <v>238</v>
      </c>
      <c r="H228" s="230">
        <v>93.957999999999998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88"/>
      <c r="P228" s="236">
        <f>O228*H228</f>
        <v>0</v>
      </c>
      <c r="Q228" s="236">
        <v>0.00020000000000000001</v>
      </c>
      <c r="R228" s="236">
        <f>Q228*H228</f>
        <v>0.018791600000000002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425</v>
      </c>
      <c r="AT228" s="238" t="s">
        <v>221</v>
      </c>
      <c r="AU228" s="238" t="s">
        <v>81</v>
      </c>
      <c r="AY228" s="14" t="s">
        <v>218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4" t="s">
        <v>79</v>
      </c>
      <c r="BK228" s="239">
        <f>ROUND(I228*H228,2)</f>
        <v>0</v>
      </c>
      <c r="BL228" s="14" t="s">
        <v>425</v>
      </c>
      <c r="BM228" s="238" t="s">
        <v>517</v>
      </c>
    </row>
    <row r="229" s="2" customFormat="1" ht="21.75" customHeight="1">
      <c r="A229" s="35"/>
      <c r="B229" s="36"/>
      <c r="C229" s="226" t="s">
        <v>518</v>
      </c>
      <c r="D229" s="226" t="s">
        <v>221</v>
      </c>
      <c r="E229" s="227" t="s">
        <v>519</v>
      </c>
      <c r="F229" s="228" t="s">
        <v>520</v>
      </c>
      <c r="G229" s="229" t="s">
        <v>238</v>
      </c>
      <c r="H229" s="230">
        <v>41.158999999999999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88"/>
      <c r="P229" s="236">
        <f>O229*H229</f>
        <v>0</v>
      </c>
      <c r="Q229" s="236">
        <v>0</v>
      </c>
      <c r="R229" s="236">
        <f>Q229*H229</f>
        <v>0</v>
      </c>
      <c r="S229" s="236">
        <v>0.025399999999999999</v>
      </c>
      <c r="T229" s="237">
        <f>S229*H229</f>
        <v>1.0454386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425</v>
      </c>
      <c r="AT229" s="238" t="s">
        <v>221</v>
      </c>
      <c r="AU229" s="238" t="s">
        <v>81</v>
      </c>
      <c r="AY229" s="14" t="s">
        <v>218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4" t="s">
        <v>79</v>
      </c>
      <c r="BK229" s="239">
        <f>ROUND(I229*H229,2)</f>
        <v>0</v>
      </c>
      <c r="BL229" s="14" t="s">
        <v>425</v>
      </c>
      <c r="BM229" s="238" t="s">
        <v>521</v>
      </c>
    </row>
    <row r="230" s="2" customFormat="1" ht="24.15" customHeight="1">
      <c r="A230" s="35"/>
      <c r="B230" s="36"/>
      <c r="C230" s="226" t="s">
        <v>522</v>
      </c>
      <c r="D230" s="226" t="s">
        <v>221</v>
      </c>
      <c r="E230" s="227" t="s">
        <v>523</v>
      </c>
      <c r="F230" s="228" t="s">
        <v>524</v>
      </c>
      <c r="G230" s="229" t="s">
        <v>238</v>
      </c>
      <c r="H230" s="230">
        <v>29.885999999999999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88"/>
      <c r="P230" s="236">
        <f>O230*H230</f>
        <v>0</v>
      </c>
      <c r="Q230" s="236">
        <v>0.03159</v>
      </c>
      <c r="R230" s="236">
        <f>Q230*H230</f>
        <v>0.94409873999999994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425</v>
      </c>
      <c r="AT230" s="238" t="s">
        <v>221</v>
      </c>
      <c r="AU230" s="238" t="s">
        <v>81</v>
      </c>
      <c r="AY230" s="14" t="s">
        <v>218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4" t="s">
        <v>79</v>
      </c>
      <c r="BK230" s="239">
        <f>ROUND(I230*H230,2)</f>
        <v>0</v>
      </c>
      <c r="BL230" s="14" t="s">
        <v>425</v>
      </c>
      <c r="BM230" s="238" t="s">
        <v>525</v>
      </c>
    </row>
    <row r="231" s="2" customFormat="1" ht="24.15" customHeight="1">
      <c r="A231" s="35"/>
      <c r="B231" s="36"/>
      <c r="C231" s="226" t="s">
        <v>526</v>
      </c>
      <c r="D231" s="226" t="s">
        <v>221</v>
      </c>
      <c r="E231" s="227" t="s">
        <v>527</v>
      </c>
      <c r="F231" s="228" t="s">
        <v>528</v>
      </c>
      <c r="G231" s="229" t="s">
        <v>238</v>
      </c>
      <c r="H231" s="230">
        <v>58.173000000000002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88"/>
      <c r="P231" s="236">
        <f>O231*H231</f>
        <v>0</v>
      </c>
      <c r="Q231" s="236">
        <v>0.012919999999999999</v>
      </c>
      <c r="R231" s="236">
        <f>Q231*H231</f>
        <v>0.75159515999999993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425</v>
      </c>
      <c r="AT231" s="238" t="s">
        <v>221</v>
      </c>
      <c r="AU231" s="238" t="s">
        <v>81</v>
      </c>
      <c r="AY231" s="14" t="s">
        <v>218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4" t="s">
        <v>79</v>
      </c>
      <c r="BK231" s="239">
        <f>ROUND(I231*H231,2)</f>
        <v>0</v>
      </c>
      <c r="BL231" s="14" t="s">
        <v>425</v>
      </c>
      <c r="BM231" s="238" t="s">
        <v>529</v>
      </c>
    </row>
    <row r="232" s="2" customFormat="1" ht="16.5" customHeight="1">
      <c r="A232" s="35"/>
      <c r="B232" s="36"/>
      <c r="C232" s="226" t="s">
        <v>530</v>
      </c>
      <c r="D232" s="226" t="s">
        <v>221</v>
      </c>
      <c r="E232" s="227" t="s">
        <v>531</v>
      </c>
      <c r="F232" s="228" t="s">
        <v>532</v>
      </c>
      <c r="G232" s="229" t="s">
        <v>238</v>
      </c>
      <c r="H232" s="230">
        <v>74.522999999999996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88"/>
      <c r="P232" s="236">
        <f>O232*H232</f>
        <v>0</v>
      </c>
      <c r="Q232" s="236">
        <v>0.00010000000000000001</v>
      </c>
      <c r="R232" s="236">
        <f>Q232*H232</f>
        <v>0.0074523000000000002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425</v>
      </c>
      <c r="AT232" s="238" t="s">
        <v>221</v>
      </c>
      <c r="AU232" s="238" t="s">
        <v>81</v>
      </c>
      <c r="AY232" s="14" t="s">
        <v>218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79</v>
      </c>
      <c r="BK232" s="239">
        <f>ROUND(I232*H232,2)</f>
        <v>0</v>
      </c>
      <c r="BL232" s="14" t="s">
        <v>425</v>
      </c>
      <c r="BM232" s="238" t="s">
        <v>533</v>
      </c>
    </row>
    <row r="233" s="2" customFormat="1" ht="16.5" customHeight="1">
      <c r="A233" s="35"/>
      <c r="B233" s="36"/>
      <c r="C233" s="226" t="s">
        <v>534</v>
      </c>
      <c r="D233" s="226" t="s">
        <v>221</v>
      </c>
      <c r="E233" s="227" t="s">
        <v>535</v>
      </c>
      <c r="F233" s="228" t="s">
        <v>536</v>
      </c>
      <c r="G233" s="229" t="s">
        <v>238</v>
      </c>
      <c r="H233" s="230">
        <v>58.173000000000002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88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425</v>
      </c>
      <c r="AT233" s="238" t="s">
        <v>221</v>
      </c>
      <c r="AU233" s="238" t="s">
        <v>81</v>
      </c>
      <c r="AY233" s="14" t="s">
        <v>218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4" t="s">
        <v>79</v>
      </c>
      <c r="BK233" s="239">
        <f>ROUND(I233*H233,2)</f>
        <v>0</v>
      </c>
      <c r="BL233" s="14" t="s">
        <v>425</v>
      </c>
      <c r="BM233" s="238" t="s">
        <v>537</v>
      </c>
    </row>
    <row r="234" s="2" customFormat="1" ht="24.15" customHeight="1">
      <c r="A234" s="35"/>
      <c r="B234" s="36"/>
      <c r="C234" s="240" t="s">
        <v>538</v>
      </c>
      <c r="D234" s="240" t="s">
        <v>306</v>
      </c>
      <c r="E234" s="241" t="s">
        <v>539</v>
      </c>
      <c r="F234" s="242" t="s">
        <v>540</v>
      </c>
      <c r="G234" s="243" t="s">
        <v>238</v>
      </c>
      <c r="H234" s="244">
        <v>85.673000000000002</v>
      </c>
      <c r="I234" s="245"/>
      <c r="J234" s="246">
        <f>ROUND(I234*H234,2)</f>
        <v>0</v>
      </c>
      <c r="K234" s="247"/>
      <c r="L234" s="248"/>
      <c r="M234" s="249" t="s">
        <v>1</v>
      </c>
      <c r="N234" s="250" t="s">
        <v>38</v>
      </c>
      <c r="O234" s="88"/>
      <c r="P234" s="236">
        <f>O234*H234</f>
        <v>0</v>
      </c>
      <c r="Q234" s="236">
        <v>0.00013999999999999999</v>
      </c>
      <c r="R234" s="236">
        <f>Q234*H234</f>
        <v>0.01199422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430</v>
      </c>
      <c r="AT234" s="238" t="s">
        <v>306</v>
      </c>
      <c r="AU234" s="238" t="s">
        <v>81</v>
      </c>
      <c r="AY234" s="14" t="s">
        <v>218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4" t="s">
        <v>79</v>
      </c>
      <c r="BK234" s="239">
        <f>ROUND(I234*H234,2)</f>
        <v>0</v>
      </c>
      <c r="BL234" s="14" t="s">
        <v>425</v>
      </c>
      <c r="BM234" s="238" t="s">
        <v>541</v>
      </c>
    </row>
    <row r="235" s="2" customFormat="1" ht="24.15" customHeight="1">
      <c r="A235" s="35"/>
      <c r="B235" s="36"/>
      <c r="C235" s="226" t="s">
        <v>542</v>
      </c>
      <c r="D235" s="226" t="s">
        <v>221</v>
      </c>
      <c r="E235" s="227" t="s">
        <v>543</v>
      </c>
      <c r="F235" s="228" t="s">
        <v>544</v>
      </c>
      <c r="G235" s="229" t="s">
        <v>247</v>
      </c>
      <c r="H235" s="230">
        <v>31.800000000000001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88"/>
      <c r="P235" s="236">
        <f>O235*H235</f>
        <v>0</v>
      </c>
      <c r="Q235" s="236">
        <v>0.013140000000000001</v>
      </c>
      <c r="R235" s="236">
        <f>Q235*H235</f>
        <v>0.41785200000000006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425</v>
      </c>
      <c r="AT235" s="238" t="s">
        <v>221</v>
      </c>
      <c r="AU235" s="238" t="s">
        <v>81</v>
      </c>
      <c r="AY235" s="14" t="s">
        <v>218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79</v>
      </c>
      <c r="BK235" s="239">
        <f>ROUND(I235*H235,2)</f>
        <v>0</v>
      </c>
      <c r="BL235" s="14" t="s">
        <v>425</v>
      </c>
      <c r="BM235" s="238" t="s">
        <v>545</v>
      </c>
    </row>
    <row r="236" s="2" customFormat="1" ht="24.15" customHeight="1">
      <c r="A236" s="35"/>
      <c r="B236" s="36"/>
      <c r="C236" s="226" t="s">
        <v>546</v>
      </c>
      <c r="D236" s="226" t="s">
        <v>221</v>
      </c>
      <c r="E236" s="227" t="s">
        <v>547</v>
      </c>
      <c r="F236" s="228" t="s">
        <v>548</v>
      </c>
      <c r="G236" s="229" t="s">
        <v>238</v>
      </c>
      <c r="H236" s="230">
        <v>123.72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88"/>
      <c r="P236" s="236">
        <f>O236*H236</f>
        <v>0</v>
      </c>
      <c r="Q236" s="236">
        <v>0.025729999999999999</v>
      </c>
      <c r="R236" s="236">
        <f>Q236*H236</f>
        <v>3.1833155999999998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425</v>
      </c>
      <c r="AT236" s="238" t="s">
        <v>221</v>
      </c>
      <c r="AU236" s="238" t="s">
        <v>81</v>
      </c>
      <c r="AY236" s="14" t="s">
        <v>218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4" t="s">
        <v>79</v>
      </c>
      <c r="BK236" s="239">
        <f>ROUND(I236*H236,2)</f>
        <v>0</v>
      </c>
      <c r="BL236" s="14" t="s">
        <v>425</v>
      </c>
      <c r="BM236" s="238" t="s">
        <v>549</v>
      </c>
    </row>
    <row r="237" s="2" customFormat="1" ht="33" customHeight="1">
      <c r="A237" s="35"/>
      <c r="B237" s="36"/>
      <c r="C237" s="226" t="s">
        <v>550</v>
      </c>
      <c r="D237" s="226" t="s">
        <v>221</v>
      </c>
      <c r="E237" s="227" t="s">
        <v>551</v>
      </c>
      <c r="F237" s="228" t="s">
        <v>552</v>
      </c>
      <c r="G237" s="229" t="s">
        <v>224</v>
      </c>
      <c r="H237" s="230">
        <v>45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88"/>
      <c r="P237" s="236">
        <f>O237*H237</f>
        <v>0</v>
      </c>
      <c r="Q237" s="236">
        <v>3.0000000000000001E-05</v>
      </c>
      <c r="R237" s="236">
        <f>Q237*H237</f>
        <v>0.0013500000000000001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425</v>
      </c>
      <c r="AT237" s="238" t="s">
        <v>221</v>
      </c>
      <c r="AU237" s="238" t="s">
        <v>81</v>
      </c>
      <c r="AY237" s="14" t="s">
        <v>218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4" t="s">
        <v>79</v>
      </c>
      <c r="BK237" s="239">
        <f>ROUND(I237*H237,2)</f>
        <v>0</v>
      </c>
      <c r="BL237" s="14" t="s">
        <v>425</v>
      </c>
      <c r="BM237" s="238" t="s">
        <v>553</v>
      </c>
    </row>
    <row r="238" s="2" customFormat="1" ht="24.15" customHeight="1">
      <c r="A238" s="35"/>
      <c r="B238" s="36"/>
      <c r="C238" s="240" t="s">
        <v>554</v>
      </c>
      <c r="D238" s="240" t="s">
        <v>306</v>
      </c>
      <c r="E238" s="241" t="s">
        <v>555</v>
      </c>
      <c r="F238" s="242" t="s">
        <v>556</v>
      </c>
      <c r="G238" s="243" t="s">
        <v>224</v>
      </c>
      <c r="H238" s="244">
        <v>45</v>
      </c>
      <c r="I238" s="245"/>
      <c r="J238" s="246">
        <f>ROUND(I238*H238,2)</f>
        <v>0</v>
      </c>
      <c r="K238" s="247"/>
      <c r="L238" s="248"/>
      <c r="M238" s="249" t="s">
        <v>1</v>
      </c>
      <c r="N238" s="250" t="s">
        <v>38</v>
      </c>
      <c r="O238" s="88"/>
      <c r="P238" s="236">
        <f>O238*H238</f>
        <v>0</v>
      </c>
      <c r="Q238" s="236">
        <v>0.00036000000000000002</v>
      </c>
      <c r="R238" s="236">
        <f>Q238*H238</f>
        <v>0.016200000000000003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430</v>
      </c>
      <c r="AT238" s="238" t="s">
        <v>306</v>
      </c>
      <c r="AU238" s="238" t="s">
        <v>81</v>
      </c>
      <c r="AY238" s="14" t="s">
        <v>218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4" t="s">
        <v>79</v>
      </c>
      <c r="BK238" s="239">
        <f>ROUND(I238*H238,2)</f>
        <v>0</v>
      </c>
      <c r="BL238" s="14" t="s">
        <v>425</v>
      </c>
      <c r="BM238" s="238" t="s">
        <v>557</v>
      </c>
    </row>
    <row r="239" s="2" customFormat="1" ht="33" customHeight="1">
      <c r="A239" s="35"/>
      <c r="B239" s="36"/>
      <c r="C239" s="226" t="s">
        <v>558</v>
      </c>
      <c r="D239" s="226" t="s">
        <v>221</v>
      </c>
      <c r="E239" s="227" t="s">
        <v>559</v>
      </c>
      <c r="F239" s="228" t="s">
        <v>560</v>
      </c>
      <c r="G239" s="229" t="s">
        <v>224</v>
      </c>
      <c r="H239" s="230">
        <v>3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88"/>
      <c r="P239" s="236">
        <f>O239*H239</f>
        <v>0</v>
      </c>
      <c r="Q239" s="236">
        <v>3.0000000000000001E-05</v>
      </c>
      <c r="R239" s="236">
        <f>Q239*H239</f>
        <v>9.0000000000000006E-05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425</v>
      </c>
      <c r="AT239" s="238" t="s">
        <v>221</v>
      </c>
      <c r="AU239" s="238" t="s">
        <v>81</v>
      </c>
      <c r="AY239" s="14" t="s">
        <v>218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79</v>
      </c>
      <c r="BK239" s="239">
        <f>ROUND(I239*H239,2)</f>
        <v>0</v>
      </c>
      <c r="BL239" s="14" t="s">
        <v>425</v>
      </c>
      <c r="BM239" s="238" t="s">
        <v>561</v>
      </c>
    </row>
    <row r="240" s="2" customFormat="1" ht="24.15" customHeight="1">
      <c r="A240" s="35"/>
      <c r="B240" s="36"/>
      <c r="C240" s="240" t="s">
        <v>562</v>
      </c>
      <c r="D240" s="240" t="s">
        <v>306</v>
      </c>
      <c r="E240" s="241" t="s">
        <v>563</v>
      </c>
      <c r="F240" s="242" t="s">
        <v>564</v>
      </c>
      <c r="G240" s="243" t="s">
        <v>224</v>
      </c>
      <c r="H240" s="244">
        <v>3</v>
      </c>
      <c r="I240" s="245"/>
      <c r="J240" s="246">
        <f>ROUND(I240*H240,2)</f>
        <v>0</v>
      </c>
      <c r="K240" s="247"/>
      <c r="L240" s="248"/>
      <c r="M240" s="249" t="s">
        <v>1</v>
      </c>
      <c r="N240" s="250" t="s">
        <v>38</v>
      </c>
      <c r="O240" s="88"/>
      <c r="P240" s="236">
        <f>O240*H240</f>
        <v>0</v>
      </c>
      <c r="Q240" s="236">
        <v>0.0022000000000000001</v>
      </c>
      <c r="R240" s="236">
        <f>Q240*H240</f>
        <v>0.0066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430</v>
      </c>
      <c r="AT240" s="238" t="s">
        <v>306</v>
      </c>
      <c r="AU240" s="238" t="s">
        <v>81</v>
      </c>
      <c r="AY240" s="14" t="s">
        <v>218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4" t="s">
        <v>79</v>
      </c>
      <c r="BK240" s="239">
        <f>ROUND(I240*H240,2)</f>
        <v>0</v>
      </c>
      <c r="BL240" s="14" t="s">
        <v>425</v>
      </c>
      <c r="BM240" s="238" t="s">
        <v>565</v>
      </c>
    </row>
    <row r="241" s="2" customFormat="1" ht="33" customHeight="1">
      <c r="A241" s="35"/>
      <c r="B241" s="36"/>
      <c r="C241" s="226" t="s">
        <v>566</v>
      </c>
      <c r="D241" s="226" t="s">
        <v>221</v>
      </c>
      <c r="E241" s="227" t="s">
        <v>567</v>
      </c>
      <c r="F241" s="228" t="s">
        <v>568</v>
      </c>
      <c r="G241" s="229" t="s">
        <v>224</v>
      </c>
      <c r="H241" s="230">
        <v>3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88"/>
      <c r="P241" s="236">
        <f>O241*H241</f>
        <v>0</v>
      </c>
      <c r="Q241" s="236">
        <v>3.0000000000000001E-05</v>
      </c>
      <c r="R241" s="236">
        <f>Q241*H241</f>
        <v>9.0000000000000006E-05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425</v>
      </c>
      <c r="AT241" s="238" t="s">
        <v>221</v>
      </c>
      <c r="AU241" s="238" t="s">
        <v>81</v>
      </c>
      <c r="AY241" s="14" t="s">
        <v>218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79</v>
      </c>
      <c r="BK241" s="239">
        <f>ROUND(I241*H241,2)</f>
        <v>0</v>
      </c>
      <c r="BL241" s="14" t="s">
        <v>425</v>
      </c>
      <c r="BM241" s="238" t="s">
        <v>569</v>
      </c>
    </row>
    <row r="242" s="2" customFormat="1" ht="24.15" customHeight="1">
      <c r="A242" s="35"/>
      <c r="B242" s="36"/>
      <c r="C242" s="240" t="s">
        <v>570</v>
      </c>
      <c r="D242" s="240" t="s">
        <v>306</v>
      </c>
      <c r="E242" s="241" t="s">
        <v>571</v>
      </c>
      <c r="F242" s="242" t="s">
        <v>572</v>
      </c>
      <c r="G242" s="243" t="s">
        <v>224</v>
      </c>
      <c r="H242" s="244">
        <v>3</v>
      </c>
      <c r="I242" s="245"/>
      <c r="J242" s="246">
        <f>ROUND(I242*H242,2)</f>
        <v>0</v>
      </c>
      <c r="K242" s="247"/>
      <c r="L242" s="248"/>
      <c r="M242" s="249" t="s">
        <v>1</v>
      </c>
      <c r="N242" s="250" t="s">
        <v>38</v>
      </c>
      <c r="O242" s="88"/>
      <c r="P242" s="236">
        <f>O242*H242</f>
        <v>0</v>
      </c>
      <c r="Q242" s="236">
        <v>0.0033</v>
      </c>
      <c r="R242" s="236">
        <f>Q242*H242</f>
        <v>0.0098999999999999991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430</v>
      </c>
      <c r="AT242" s="238" t="s">
        <v>306</v>
      </c>
      <c r="AU242" s="238" t="s">
        <v>81</v>
      </c>
      <c r="AY242" s="14" t="s">
        <v>218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4" t="s">
        <v>79</v>
      </c>
      <c r="BK242" s="239">
        <f>ROUND(I242*H242,2)</f>
        <v>0</v>
      </c>
      <c r="BL242" s="14" t="s">
        <v>425</v>
      </c>
      <c r="BM242" s="238" t="s">
        <v>573</v>
      </c>
    </row>
    <row r="243" s="2" customFormat="1" ht="24.15" customHeight="1">
      <c r="A243" s="35"/>
      <c r="B243" s="36"/>
      <c r="C243" s="226" t="s">
        <v>574</v>
      </c>
      <c r="D243" s="226" t="s">
        <v>221</v>
      </c>
      <c r="E243" s="227" t="s">
        <v>575</v>
      </c>
      <c r="F243" s="228" t="s">
        <v>576</v>
      </c>
      <c r="G243" s="229" t="s">
        <v>451</v>
      </c>
      <c r="H243" s="251"/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88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425</v>
      </c>
      <c r="AT243" s="238" t="s">
        <v>221</v>
      </c>
      <c r="AU243" s="238" t="s">
        <v>81</v>
      </c>
      <c r="AY243" s="14" t="s">
        <v>218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4" t="s">
        <v>79</v>
      </c>
      <c r="BK243" s="239">
        <f>ROUND(I243*H243,2)</f>
        <v>0</v>
      </c>
      <c r="BL243" s="14" t="s">
        <v>425</v>
      </c>
      <c r="BM243" s="238" t="s">
        <v>577</v>
      </c>
    </row>
    <row r="244" s="12" customFormat="1" ht="22.8" customHeight="1">
      <c r="A244" s="12"/>
      <c r="B244" s="210"/>
      <c r="C244" s="211"/>
      <c r="D244" s="212" t="s">
        <v>72</v>
      </c>
      <c r="E244" s="224" t="s">
        <v>578</v>
      </c>
      <c r="F244" s="224" t="s">
        <v>579</v>
      </c>
      <c r="G244" s="211"/>
      <c r="H244" s="211"/>
      <c r="I244" s="214"/>
      <c r="J244" s="225">
        <f>BK244</f>
        <v>0</v>
      </c>
      <c r="K244" s="211"/>
      <c r="L244" s="216"/>
      <c r="M244" s="217"/>
      <c r="N244" s="218"/>
      <c r="O244" s="218"/>
      <c r="P244" s="219">
        <f>SUM(P245:P253)</f>
        <v>0</v>
      </c>
      <c r="Q244" s="218"/>
      <c r="R244" s="219">
        <f>SUM(R245:R253)</f>
        <v>0.036375999999999999</v>
      </c>
      <c r="S244" s="218"/>
      <c r="T244" s="220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1" t="s">
        <v>81</v>
      </c>
      <c r="AT244" s="222" t="s">
        <v>72</v>
      </c>
      <c r="AU244" s="222" t="s">
        <v>79</v>
      </c>
      <c r="AY244" s="221" t="s">
        <v>218</v>
      </c>
      <c r="BK244" s="223">
        <f>SUM(BK245:BK253)</f>
        <v>0</v>
      </c>
    </row>
    <row r="245" s="2" customFormat="1" ht="55.5" customHeight="1">
      <c r="A245" s="35"/>
      <c r="B245" s="36"/>
      <c r="C245" s="226" t="s">
        <v>580</v>
      </c>
      <c r="D245" s="226" t="s">
        <v>221</v>
      </c>
      <c r="E245" s="227" t="s">
        <v>581</v>
      </c>
      <c r="F245" s="228" t="s">
        <v>582</v>
      </c>
      <c r="G245" s="229" t="s">
        <v>224</v>
      </c>
      <c r="H245" s="230">
        <v>7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38</v>
      </c>
      <c r="O245" s="88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425</v>
      </c>
      <c r="AT245" s="238" t="s">
        <v>221</v>
      </c>
      <c r="AU245" s="238" t="s">
        <v>81</v>
      </c>
      <c r="AY245" s="14" t="s">
        <v>218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4" t="s">
        <v>79</v>
      </c>
      <c r="BK245" s="239">
        <f>ROUND(I245*H245,2)</f>
        <v>0</v>
      </c>
      <c r="BL245" s="14" t="s">
        <v>425</v>
      </c>
      <c r="BM245" s="238" t="s">
        <v>583</v>
      </c>
    </row>
    <row r="246" s="2" customFormat="1" ht="55.5" customHeight="1">
      <c r="A246" s="35"/>
      <c r="B246" s="36"/>
      <c r="C246" s="226" t="s">
        <v>584</v>
      </c>
      <c r="D246" s="226" t="s">
        <v>221</v>
      </c>
      <c r="E246" s="227" t="s">
        <v>585</v>
      </c>
      <c r="F246" s="228" t="s">
        <v>586</v>
      </c>
      <c r="G246" s="229" t="s">
        <v>224</v>
      </c>
      <c r="H246" s="230">
        <v>2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88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425</v>
      </c>
      <c r="AT246" s="238" t="s">
        <v>221</v>
      </c>
      <c r="AU246" s="238" t="s">
        <v>81</v>
      </c>
      <c r="AY246" s="14" t="s">
        <v>218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4" t="s">
        <v>79</v>
      </c>
      <c r="BK246" s="239">
        <f>ROUND(I246*H246,2)</f>
        <v>0</v>
      </c>
      <c r="BL246" s="14" t="s">
        <v>425</v>
      </c>
      <c r="BM246" s="238" t="s">
        <v>587</v>
      </c>
    </row>
    <row r="247" s="2" customFormat="1" ht="55.5" customHeight="1">
      <c r="A247" s="35"/>
      <c r="B247" s="36"/>
      <c r="C247" s="226" t="s">
        <v>588</v>
      </c>
      <c r="D247" s="226" t="s">
        <v>221</v>
      </c>
      <c r="E247" s="227" t="s">
        <v>589</v>
      </c>
      <c r="F247" s="228" t="s">
        <v>590</v>
      </c>
      <c r="G247" s="229" t="s">
        <v>224</v>
      </c>
      <c r="H247" s="230">
        <v>2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38</v>
      </c>
      <c r="O247" s="88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425</v>
      </c>
      <c r="AT247" s="238" t="s">
        <v>221</v>
      </c>
      <c r="AU247" s="238" t="s">
        <v>81</v>
      </c>
      <c r="AY247" s="14" t="s">
        <v>218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4" t="s">
        <v>79</v>
      </c>
      <c r="BK247" s="239">
        <f>ROUND(I247*H247,2)</f>
        <v>0</v>
      </c>
      <c r="BL247" s="14" t="s">
        <v>425</v>
      </c>
      <c r="BM247" s="238" t="s">
        <v>591</v>
      </c>
    </row>
    <row r="248" s="2" customFormat="1" ht="55.5" customHeight="1">
      <c r="A248" s="35"/>
      <c r="B248" s="36"/>
      <c r="C248" s="226" t="s">
        <v>592</v>
      </c>
      <c r="D248" s="226" t="s">
        <v>221</v>
      </c>
      <c r="E248" s="227" t="s">
        <v>593</v>
      </c>
      <c r="F248" s="228" t="s">
        <v>594</v>
      </c>
      <c r="G248" s="229" t="s">
        <v>224</v>
      </c>
      <c r="H248" s="230">
        <v>2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38</v>
      </c>
      <c r="O248" s="88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425</v>
      </c>
      <c r="AT248" s="238" t="s">
        <v>221</v>
      </c>
      <c r="AU248" s="238" t="s">
        <v>81</v>
      </c>
      <c r="AY248" s="14" t="s">
        <v>218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4" t="s">
        <v>79</v>
      </c>
      <c r="BK248" s="239">
        <f>ROUND(I248*H248,2)</f>
        <v>0</v>
      </c>
      <c r="BL248" s="14" t="s">
        <v>425</v>
      </c>
      <c r="BM248" s="238" t="s">
        <v>595</v>
      </c>
    </row>
    <row r="249" s="2" customFormat="1" ht="62.7" customHeight="1">
      <c r="A249" s="35"/>
      <c r="B249" s="36"/>
      <c r="C249" s="226" t="s">
        <v>596</v>
      </c>
      <c r="D249" s="226" t="s">
        <v>221</v>
      </c>
      <c r="E249" s="227" t="s">
        <v>597</v>
      </c>
      <c r="F249" s="228" t="s">
        <v>598</v>
      </c>
      <c r="G249" s="229" t="s">
        <v>224</v>
      </c>
      <c r="H249" s="230">
        <v>2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88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425</v>
      </c>
      <c r="AT249" s="238" t="s">
        <v>221</v>
      </c>
      <c r="AU249" s="238" t="s">
        <v>81</v>
      </c>
      <c r="AY249" s="14" t="s">
        <v>218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4" t="s">
        <v>79</v>
      </c>
      <c r="BK249" s="239">
        <f>ROUND(I249*H249,2)</f>
        <v>0</v>
      </c>
      <c r="BL249" s="14" t="s">
        <v>425</v>
      </c>
      <c r="BM249" s="238" t="s">
        <v>599</v>
      </c>
    </row>
    <row r="250" s="2" customFormat="1" ht="24.15" customHeight="1">
      <c r="A250" s="35"/>
      <c r="B250" s="36"/>
      <c r="C250" s="226" t="s">
        <v>600</v>
      </c>
      <c r="D250" s="226" t="s">
        <v>221</v>
      </c>
      <c r="E250" s="227" t="s">
        <v>601</v>
      </c>
      <c r="F250" s="228" t="s">
        <v>602</v>
      </c>
      <c r="G250" s="229" t="s">
        <v>224</v>
      </c>
      <c r="H250" s="230">
        <v>8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38</v>
      </c>
      <c r="O250" s="88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425</v>
      </c>
      <c r="AT250" s="238" t="s">
        <v>221</v>
      </c>
      <c r="AU250" s="238" t="s">
        <v>81</v>
      </c>
      <c r="AY250" s="14" t="s">
        <v>218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4" t="s">
        <v>79</v>
      </c>
      <c r="BK250" s="239">
        <f>ROUND(I250*H250,2)</f>
        <v>0</v>
      </c>
      <c r="BL250" s="14" t="s">
        <v>425</v>
      </c>
      <c r="BM250" s="238" t="s">
        <v>603</v>
      </c>
    </row>
    <row r="251" s="2" customFormat="1" ht="24.15" customHeight="1">
      <c r="A251" s="35"/>
      <c r="B251" s="36"/>
      <c r="C251" s="240" t="s">
        <v>604</v>
      </c>
      <c r="D251" s="240" t="s">
        <v>306</v>
      </c>
      <c r="E251" s="241" t="s">
        <v>605</v>
      </c>
      <c r="F251" s="242" t="s">
        <v>606</v>
      </c>
      <c r="G251" s="243" t="s">
        <v>247</v>
      </c>
      <c r="H251" s="244">
        <v>19.32</v>
      </c>
      <c r="I251" s="245"/>
      <c r="J251" s="246">
        <f>ROUND(I251*H251,2)</f>
        <v>0</v>
      </c>
      <c r="K251" s="247"/>
      <c r="L251" s="248"/>
      <c r="M251" s="249" t="s">
        <v>1</v>
      </c>
      <c r="N251" s="250" t="s">
        <v>38</v>
      </c>
      <c r="O251" s="88"/>
      <c r="P251" s="236">
        <f>O251*H251</f>
        <v>0</v>
      </c>
      <c r="Q251" s="236">
        <v>0.0018</v>
      </c>
      <c r="R251" s="236">
        <f>Q251*H251</f>
        <v>0.034776000000000001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430</v>
      </c>
      <c r="AT251" s="238" t="s">
        <v>306</v>
      </c>
      <c r="AU251" s="238" t="s">
        <v>81</v>
      </c>
      <c r="AY251" s="14" t="s">
        <v>218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4" t="s">
        <v>79</v>
      </c>
      <c r="BK251" s="239">
        <f>ROUND(I251*H251,2)</f>
        <v>0</v>
      </c>
      <c r="BL251" s="14" t="s">
        <v>425</v>
      </c>
      <c r="BM251" s="238" t="s">
        <v>607</v>
      </c>
    </row>
    <row r="252" s="2" customFormat="1" ht="16.5" customHeight="1">
      <c r="A252" s="35"/>
      <c r="B252" s="36"/>
      <c r="C252" s="240" t="s">
        <v>608</v>
      </c>
      <c r="D252" s="240" t="s">
        <v>306</v>
      </c>
      <c r="E252" s="241" t="s">
        <v>609</v>
      </c>
      <c r="F252" s="242" t="s">
        <v>610</v>
      </c>
      <c r="G252" s="243" t="s">
        <v>224</v>
      </c>
      <c r="H252" s="244">
        <v>8</v>
      </c>
      <c r="I252" s="245"/>
      <c r="J252" s="246">
        <f>ROUND(I252*H252,2)</f>
        <v>0</v>
      </c>
      <c r="K252" s="247"/>
      <c r="L252" s="248"/>
      <c r="M252" s="249" t="s">
        <v>1</v>
      </c>
      <c r="N252" s="250" t="s">
        <v>38</v>
      </c>
      <c r="O252" s="88"/>
      <c r="P252" s="236">
        <f>O252*H252</f>
        <v>0</v>
      </c>
      <c r="Q252" s="236">
        <v>0.00020000000000000001</v>
      </c>
      <c r="R252" s="236">
        <f>Q252*H252</f>
        <v>0.0016000000000000001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430</v>
      </c>
      <c r="AT252" s="238" t="s">
        <v>306</v>
      </c>
      <c r="AU252" s="238" t="s">
        <v>81</v>
      </c>
      <c r="AY252" s="14" t="s">
        <v>218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4" t="s">
        <v>79</v>
      </c>
      <c r="BK252" s="239">
        <f>ROUND(I252*H252,2)</f>
        <v>0</v>
      </c>
      <c r="BL252" s="14" t="s">
        <v>425</v>
      </c>
      <c r="BM252" s="238" t="s">
        <v>611</v>
      </c>
    </row>
    <row r="253" s="2" customFormat="1" ht="24.15" customHeight="1">
      <c r="A253" s="35"/>
      <c r="B253" s="36"/>
      <c r="C253" s="226" t="s">
        <v>612</v>
      </c>
      <c r="D253" s="226" t="s">
        <v>221</v>
      </c>
      <c r="E253" s="227" t="s">
        <v>613</v>
      </c>
      <c r="F253" s="228" t="s">
        <v>614</v>
      </c>
      <c r="G253" s="229" t="s">
        <v>451</v>
      </c>
      <c r="H253" s="251"/>
      <c r="I253" s="231"/>
      <c r="J253" s="232">
        <f>ROUND(I253*H253,2)</f>
        <v>0</v>
      </c>
      <c r="K253" s="233"/>
      <c r="L253" s="41"/>
      <c r="M253" s="234" t="s">
        <v>1</v>
      </c>
      <c r="N253" s="235" t="s">
        <v>38</v>
      </c>
      <c r="O253" s="88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425</v>
      </c>
      <c r="AT253" s="238" t="s">
        <v>221</v>
      </c>
      <c r="AU253" s="238" t="s">
        <v>81</v>
      </c>
      <c r="AY253" s="14" t="s">
        <v>218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4" t="s">
        <v>79</v>
      </c>
      <c r="BK253" s="239">
        <f>ROUND(I253*H253,2)</f>
        <v>0</v>
      </c>
      <c r="BL253" s="14" t="s">
        <v>425</v>
      </c>
      <c r="BM253" s="238" t="s">
        <v>615</v>
      </c>
    </row>
    <row r="254" s="12" customFormat="1" ht="22.8" customHeight="1">
      <c r="A254" s="12"/>
      <c r="B254" s="210"/>
      <c r="C254" s="211"/>
      <c r="D254" s="212" t="s">
        <v>72</v>
      </c>
      <c r="E254" s="224" t="s">
        <v>616</v>
      </c>
      <c r="F254" s="224" t="s">
        <v>617</v>
      </c>
      <c r="G254" s="211"/>
      <c r="H254" s="211"/>
      <c r="I254" s="214"/>
      <c r="J254" s="225">
        <f>BK254</f>
        <v>0</v>
      </c>
      <c r="K254" s="211"/>
      <c r="L254" s="216"/>
      <c r="M254" s="217"/>
      <c r="N254" s="218"/>
      <c r="O254" s="218"/>
      <c r="P254" s="219">
        <f>SUM(P255:P262)</f>
        <v>0</v>
      </c>
      <c r="Q254" s="218"/>
      <c r="R254" s="219">
        <f>SUM(R255:R262)</f>
        <v>0.22557900000000003</v>
      </c>
      <c r="S254" s="218"/>
      <c r="T254" s="220">
        <f>SUM(T255:T262)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1" t="s">
        <v>81</v>
      </c>
      <c r="AT254" s="222" t="s">
        <v>72</v>
      </c>
      <c r="AU254" s="222" t="s">
        <v>79</v>
      </c>
      <c r="AY254" s="221" t="s">
        <v>218</v>
      </c>
      <c r="BK254" s="223">
        <f>SUM(BK255:BK262)</f>
        <v>0</v>
      </c>
    </row>
    <row r="255" s="2" customFormat="1" ht="49.05" customHeight="1">
      <c r="A255" s="35"/>
      <c r="B255" s="36"/>
      <c r="C255" s="226" t="s">
        <v>618</v>
      </c>
      <c r="D255" s="226" t="s">
        <v>221</v>
      </c>
      <c r="E255" s="227" t="s">
        <v>619</v>
      </c>
      <c r="F255" s="228" t="s">
        <v>620</v>
      </c>
      <c r="G255" s="229" t="s">
        <v>224</v>
      </c>
      <c r="H255" s="230">
        <v>2</v>
      </c>
      <c r="I255" s="231"/>
      <c r="J255" s="232">
        <f>ROUND(I255*H255,2)</f>
        <v>0</v>
      </c>
      <c r="K255" s="233"/>
      <c r="L255" s="41"/>
      <c r="M255" s="234" t="s">
        <v>1</v>
      </c>
      <c r="N255" s="235" t="s">
        <v>38</v>
      </c>
      <c r="O255" s="88"/>
      <c r="P255" s="236">
        <f>O255*H255</f>
        <v>0</v>
      </c>
      <c r="Q255" s="236">
        <v>0.00034000000000000002</v>
      </c>
      <c r="R255" s="236">
        <f>Q255*H255</f>
        <v>0.00068000000000000005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425</v>
      </c>
      <c r="AT255" s="238" t="s">
        <v>221</v>
      </c>
      <c r="AU255" s="238" t="s">
        <v>81</v>
      </c>
      <c r="AY255" s="14" t="s">
        <v>218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4" t="s">
        <v>79</v>
      </c>
      <c r="BK255" s="239">
        <f>ROUND(I255*H255,2)</f>
        <v>0</v>
      </c>
      <c r="BL255" s="14" t="s">
        <v>425</v>
      </c>
      <c r="BM255" s="238" t="s">
        <v>621</v>
      </c>
    </row>
    <row r="256" s="2" customFormat="1" ht="24.15" customHeight="1">
      <c r="A256" s="35"/>
      <c r="B256" s="36"/>
      <c r="C256" s="226" t="s">
        <v>622</v>
      </c>
      <c r="D256" s="226" t="s">
        <v>221</v>
      </c>
      <c r="E256" s="227" t="s">
        <v>623</v>
      </c>
      <c r="F256" s="228" t="s">
        <v>624</v>
      </c>
      <c r="G256" s="229" t="s">
        <v>247</v>
      </c>
      <c r="H256" s="230">
        <v>32.119999999999997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38</v>
      </c>
      <c r="O256" s="88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425</v>
      </c>
      <c r="AT256" s="238" t="s">
        <v>221</v>
      </c>
      <c r="AU256" s="238" t="s">
        <v>81</v>
      </c>
      <c r="AY256" s="14" t="s">
        <v>218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4" t="s">
        <v>79</v>
      </c>
      <c r="BK256" s="239">
        <f>ROUND(I256*H256,2)</f>
        <v>0</v>
      </c>
      <c r="BL256" s="14" t="s">
        <v>425</v>
      </c>
      <c r="BM256" s="238" t="s">
        <v>625</v>
      </c>
    </row>
    <row r="257" s="2" customFormat="1" ht="21.75" customHeight="1">
      <c r="A257" s="35"/>
      <c r="B257" s="36"/>
      <c r="C257" s="240" t="s">
        <v>626</v>
      </c>
      <c r="D257" s="240" t="s">
        <v>306</v>
      </c>
      <c r="E257" s="241" t="s">
        <v>627</v>
      </c>
      <c r="F257" s="242" t="s">
        <v>628</v>
      </c>
      <c r="G257" s="243" t="s">
        <v>247</v>
      </c>
      <c r="H257" s="244">
        <v>32.119999999999997</v>
      </c>
      <c r="I257" s="245"/>
      <c r="J257" s="246">
        <f>ROUND(I257*H257,2)</f>
        <v>0</v>
      </c>
      <c r="K257" s="247"/>
      <c r="L257" s="248"/>
      <c r="M257" s="249" t="s">
        <v>1</v>
      </c>
      <c r="N257" s="250" t="s">
        <v>38</v>
      </c>
      <c r="O257" s="88"/>
      <c r="P257" s="236">
        <f>O257*H257</f>
        <v>0</v>
      </c>
      <c r="Q257" s="236">
        <v>0.00020000000000000001</v>
      </c>
      <c r="R257" s="236">
        <f>Q257*H257</f>
        <v>0.006424</v>
      </c>
      <c r="S257" s="236">
        <v>0</v>
      </c>
      <c r="T257" s="23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430</v>
      </c>
      <c r="AT257" s="238" t="s">
        <v>306</v>
      </c>
      <c r="AU257" s="238" t="s">
        <v>81</v>
      </c>
      <c r="AY257" s="14" t="s">
        <v>218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4" t="s">
        <v>79</v>
      </c>
      <c r="BK257" s="239">
        <f>ROUND(I257*H257,2)</f>
        <v>0</v>
      </c>
      <c r="BL257" s="14" t="s">
        <v>425</v>
      </c>
      <c r="BM257" s="238" t="s">
        <v>629</v>
      </c>
    </row>
    <row r="258" s="2" customFormat="1" ht="24.15" customHeight="1">
      <c r="A258" s="35"/>
      <c r="B258" s="36"/>
      <c r="C258" s="226" t="s">
        <v>630</v>
      </c>
      <c r="D258" s="226" t="s">
        <v>221</v>
      </c>
      <c r="E258" s="227" t="s">
        <v>631</v>
      </c>
      <c r="F258" s="228" t="s">
        <v>632</v>
      </c>
      <c r="G258" s="229" t="s">
        <v>247</v>
      </c>
      <c r="H258" s="230">
        <v>6</v>
      </c>
      <c r="I258" s="231"/>
      <c r="J258" s="232">
        <f>ROUND(I258*H258,2)</f>
        <v>0</v>
      </c>
      <c r="K258" s="233"/>
      <c r="L258" s="41"/>
      <c r="M258" s="234" t="s">
        <v>1</v>
      </c>
      <c r="N258" s="235" t="s">
        <v>38</v>
      </c>
      <c r="O258" s="88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425</v>
      </c>
      <c r="AT258" s="238" t="s">
        <v>221</v>
      </c>
      <c r="AU258" s="238" t="s">
        <v>81</v>
      </c>
      <c r="AY258" s="14" t="s">
        <v>218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4" t="s">
        <v>79</v>
      </c>
      <c r="BK258" s="239">
        <f>ROUND(I258*H258,2)</f>
        <v>0</v>
      </c>
      <c r="BL258" s="14" t="s">
        <v>425</v>
      </c>
      <c r="BM258" s="238" t="s">
        <v>633</v>
      </c>
    </row>
    <row r="259" s="2" customFormat="1" ht="16.5" customHeight="1">
      <c r="A259" s="35"/>
      <c r="B259" s="36"/>
      <c r="C259" s="240" t="s">
        <v>634</v>
      </c>
      <c r="D259" s="240" t="s">
        <v>306</v>
      </c>
      <c r="E259" s="241" t="s">
        <v>635</v>
      </c>
      <c r="F259" s="242" t="s">
        <v>636</v>
      </c>
      <c r="G259" s="243" t="s">
        <v>247</v>
      </c>
      <c r="H259" s="244">
        <v>6</v>
      </c>
      <c r="I259" s="245"/>
      <c r="J259" s="246">
        <f>ROUND(I259*H259,2)</f>
        <v>0</v>
      </c>
      <c r="K259" s="247"/>
      <c r="L259" s="248"/>
      <c r="M259" s="249" t="s">
        <v>1</v>
      </c>
      <c r="N259" s="250" t="s">
        <v>38</v>
      </c>
      <c r="O259" s="88"/>
      <c r="P259" s="236">
        <f>O259*H259</f>
        <v>0</v>
      </c>
      <c r="Q259" s="236">
        <v>0.00010000000000000001</v>
      </c>
      <c r="R259" s="236">
        <f>Q259*H259</f>
        <v>0.00060000000000000006</v>
      </c>
      <c r="S259" s="236">
        <v>0</v>
      </c>
      <c r="T259" s="23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8" t="s">
        <v>430</v>
      </c>
      <c r="AT259" s="238" t="s">
        <v>306</v>
      </c>
      <c r="AU259" s="238" t="s">
        <v>81</v>
      </c>
      <c r="AY259" s="14" t="s">
        <v>218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4" t="s">
        <v>79</v>
      </c>
      <c r="BK259" s="239">
        <f>ROUND(I259*H259,2)</f>
        <v>0</v>
      </c>
      <c r="BL259" s="14" t="s">
        <v>425</v>
      </c>
      <c r="BM259" s="238" t="s">
        <v>637</v>
      </c>
    </row>
    <row r="260" s="2" customFormat="1" ht="24.15" customHeight="1">
      <c r="A260" s="35"/>
      <c r="B260" s="36"/>
      <c r="C260" s="226" t="s">
        <v>638</v>
      </c>
      <c r="D260" s="226" t="s">
        <v>221</v>
      </c>
      <c r="E260" s="227" t="s">
        <v>639</v>
      </c>
      <c r="F260" s="228" t="s">
        <v>640</v>
      </c>
      <c r="G260" s="229" t="s">
        <v>641</v>
      </c>
      <c r="H260" s="230">
        <v>207.5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38</v>
      </c>
      <c r="O260" s="88"/>
      <c r="P260" s="236">
        <f>O260*H260</f>
        <v>0</v>
      </c>
      <c r="Q260" s="236">
        <v>5.0000000000000002E-05</v>
      </c>
      <c r="R260" s="236">
        <f>Q260*H260</f>
        <v>0.010375000000000001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425</v>
      </c>
      <c r="AT260" s="238" t="s">
        <v>221</v>
      </c>
      <c r="AU260" s="238" t="s">
        <v>81</v>
      </c>
      <c r="AY260" s="14" t="s">
        <v>218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4" t="s">
        <v>79</v>
      </c>
      <c r="BK260" s="239">
        <f>ROUND(I260*H260,2)</f>
        <v>0</v>
      </c>
      <c r="BL260" s="14" t="s">
        <v>425</v>
      </c>
      <c r="BM260" s="238" t="s">
        <v>642</v>
      </c>
    </row>
    <row r="261" s="2" customFormat="1" ht="16.5" customHeight="1">
      <c r="A261" s="35"/>
      <c r="B261" s="36"/>
      <c r="C261" s="240" t="s">
        <v>643</v>
      </c>
      <c r="D261" s="240" t="s">
        <v>306</v>
      </c>
      <c r="E261" s="241" t="s">
        <v>644</v>
      </c>
      <c r="F261" s="242" t="s">
        <v>645</v>
      </c>
      <c r="G261" s="243" t="s">
        <v>641</v>
      </c>
      <c r="H261" s="244">
        <v>207.5</v>
      </c>
      <c r="I261" s="245"/>
      <c r="J261" s="246">
        <f>ROUND(I261*H261,2)</f>
        <v>0</v>
      </c>
      <c r="K261" s="247"/>
      <c r="L261" s="248"/>
      <c r="M261" s="249" t="s">
        <v>1</v>
      </c>
      <c r="N261" s="250" t="s">
        <v>38</v>
      </c>
      <c r="O261" s="88"/>
      <c r="P261" s="236">
        <f>O261*H261</f>
        <v>0</v>
      </c>
      <c r="Q261" s="236">
        <v>0.001</v>
      </c>
      <c r="R261" s="236">
        <f>Q261*H261</f>
        <v>0.20750000000000002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430</v>
      </c>
      <c r="AT261" s="238" t="s">
        <v>306</v>
      </c>
      <c r="AU261" s="238" t="s">
        <v>81</v>
      </c>
      <c r="AY261" s="14" t="s">
        <v>218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4" t="s">
        <v>79</v>
      </c>
      <c r="BK261" s="239">
        <f>ROUND(I261*H261,2)</f>
        <v>0</v>
      </c>
      <c r="BL261" s="14" t="s">
        <v>425</v>
      </c>
      <c r="BM261" s="238" t="s">
        <v>646</v>
      </c>
    </row>
    <row r="262" s="2" customFormat="1" ht="24.15" customHeight="1">
      <c r="A262" s="35"/>
      <c r="B262" s="36"/>
      <c r="C262" s="226" t="s">
        <v>647</v>
      </c>
      <c r="D262" s="226" t="s">
        <v>221</v>
      </c>
      <c r="E262" s="227" t="s">
        <v>648</v>
      </c>
      <c r="F262" s="228" t="s">
        <v>649</v>
      </c>
      <c r="G262" s="229" t="s">
        <v>451</v>
      </c>
      <c r="H262" s="251"/>
      <c r="I262" s="231"/>
      <c r="J262" s="232">
        <f>ROUND(I262*H262,2)</f>
        <v>0</v>
      </c>
      <c r="K262" s="233"/>
      <c r="L262" s="41"/>
      <c r="M262" s="234" t="s">
        <v>1</v>
      </c>
      <c r="N262" s="235" t="s">
        <v>38</v>
      </c>
      <c r="O262" s="88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425</v>
      </c>
      <c r="AT262" s="238" t="s">
        <v>221</v>
      </c>
      <c r="AU262" s="238" t="s">
        <v>81</v>
      </c>
      <c r="AY262" s="14" t="s">
        <v>218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4" t="s">
        <v>79</v>
      </c>
      <c r="BK262" s="239">
        <f>ROUND(I262*H262,2)</f>
        <v>0</v>
      </c>
      <c r="BL262" s="14" t="s">
        <v>425</v>
      </c>
      <c r="BM262" s="238" t="s">
        <v>650</v>
      </c>
    </row>
    <row r="263" s="12" customFormat="1" ht="22.8" customHeight="1">
      <c r="A263" s="12"/>
      <c r="B263" s="210"/>
      <c r="C263" s="211"/>
      <c r="D263" s="212" t="s">
        <v>72</v>
      </c>
      <c r="E263" s="224" t="s">
        <v>651</v>
      </c>
      <c r="F263" s="224" t="s">
        <v>652</v>
      </c>
      <c r="G263" s="211"/>
      <c r="H263" s="211"/>
      <c r="I263" s="214"/>
      <c r="J263" s="225">
        <f>BK263</f>
        <v>0</v>
      </c>
      <c r="K263" s="211"/>
      <c r="L263" s="216"/>
      <c r="M263" s="217"/>
      <c r="N263" s="218"/>
      <c r="O263" s="218"/>
      <c r="P263" s="219">
        <f>SUM(P264:P272)</f>
        <v>0</v>
      </c>
      <c r="Q263" s="218"/>
      <c r="R263" s="219">
        <f>SUM(R264:R272)</f>
        <v>2.7982024399999998</v>
      </c>
      <c r="S263" s="218"/>
      <c r="T263" s="220">
        <f>SUM(T264:T272)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1" t="s">
        <v>81</v>
      </c>
      <c r="AT263" s="222" t="s">
        <v>72</v>
      </c>
      <c r="AU263" s="222" t="s">
        <v>79</v>
      </c>
      <c r="AY263" s="221" t="s">
        <v>218</v>
      </c>
      <c r="BK263" s="223">
        <f>SUM(BK264:BK272)</f>
        <v>0</v>
      </c>
    </row>
    <row r="264" s="2" customFormat="1" ht="24.15" customHeight="1">
      <c r="A264" s="35"/>
      <c r="B264" s="36"/>
      <c r="C264" s="226" t="s">
        <v>653</v>
      </c>
      <c r="D264" s="226" t="s">
        <v>221</v>
      </c>
      <c r="E264" s="227" t="s">
        <v>654</v>
      </c>
      <c r="F264" s="228" t="s">
        <v>655</v>
      </c>
      <c r="G264" s="229" t="s">
        <v>238</v>
      </c>
      <c r="H264" s="230">
        <v>203.393</v>
      </c>
      <c r="I264" s="231"/>
      <c r="J264" s="232">
        <f>ROUND(I264*H264,2)</f>
        <v>0</v>
      </c>
      <c r="K264" s="233"/>
      <c r="L264" s="41"/>
      <c r="M264" s="234" t="s">
        <v>1</v>
      </c>
      <c r="N264" s="235" t="s">
        <v>38</v>
      </c>
      <c r="O264" s="88"/>
      <c r="P264" s="236">
        <f>O264*H264</f>
        <v>0</v>
      </c>
      <c r="Q264" s="236">
        <v>0.0075799999999999999</v>
      </c>
      <c r="R264" s="236">
        <f>Q264*H264</f>
        <v>1.54171894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425</v>
      </c>
      <c r="AT264" s="238" t="s">
        <v>221</v>
      </c>
      <c r="AU264" s="238" t="s">
        <v>81</v>
      </c>
      <c r="AY264" s="14" t="s">
        <v>218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4" t="s">
        <v>79</v>
      </c>
      <c r="BK264" s="239">
        <f>ROUND(I264*H264,2)</f>
        <v>0</v>
      </c>
      <c r="BL264" s="14" t="s">
        <v>425</v>
      </c>
      <c r="BM264" s="238" t="s">
        <v>656</v>
      </c>
    </row>
    <row r="265" s="2" customFormat="1" ht="24.15" customHeight="1">
      <c r="A265" s="35"/>
      <c r="B265" s="36"/>
      <c r="C265" s="226" t="s">
        <v>657</v>
      </c>
      <c r="D265" s="226" t="s">
        <v>221</v>
      </c>
      <c r="E265" s="227" t="s">
        <v>658</v>
      </c>
      <c r="F265" s="228" t="s">
        <v>659</v>
      </c>
      <c r="G265" s="229" t="s">
        <v>238</v>
      </c>
      <c r="H265" s="230">
        <v>53.713000000000001</v>
      </c>
      <c r="I265" s="231"/>
      <c r="J265" s="232">
        <f>ROUND(I265*H265,2)</f>
        <v>0</v>
      </c>
      <c r="K265" s="233"/>
      <c r="L265" s="41"/>
      <c r="M265" s="234" t="s">
        <v>1</v>
      </c>
      <c r="N265" s="235" t="s">
        <v>38</v>
      </c>
      <c r="O265" s="88"/>
      <c r="P265" s="236">
        <f>O265*H265</f>
        <v>0</v>
      </c>
      <c r="Q265" s="236">
        <v>0.0035000000000000001</v>
      </c>
      <c r="R265" s="236">
        <f>Q265*H265</f>
        <v>0.18799550000000001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425</v>
      </c>
      <c r="AT265" s="238" t="s">
        <v>221</v>
      </c>
      <c r="AU265" s="238" t="s">
        <v>81</v>
      </c>
      <c r="AY265" s="14" t="s">
        <v>218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4" t="s">
        <v>79</v>
      </c>
      <c r="BK265" s="239">
        <f>ROUND(I265*H265,2)</f>
        <v>0</v>
      </c>
      <c r="BL265" s="14" t="s">
        <v>425</v>
      </c>
      <c r="BM265" s="238" t="s">
        <v>660</v>
      </c>
    </row>
    <row r="266" s="2" customFormat="1" ht="16.5" customHeight="1">
      <c r="A266" s="35"/>
      <c r="B266" s="36"/>
      <c r="C266" s="240" t="s">
        <v>661</v>
      </c>
      <c r="D266" s="240" t="s">
        <v>306</v>
      </c>
      <c r="E266" s="241" t="s">
        <v>662</v>
      </c>
      <c r="F266" s="242" t="s">
        <v>663</v>
      </c>
      <c r="G266" s="243" t="s">
        <v>238</v>
      </c>
      <c r="H266" s="244">
        <v>59.084000000000003</v>
      </c>
      <c r="I266" s="245"/>
      <c r="J266" s="246">
        <f>ROUND(I266*H266,2)</f>
        <v>0</v>
      </c>
      <c r="K266" s="247"/>
      <c r="L266" s="248"/>
      <c r="M266" s="249" t="s">
        <v>1</v>
      </c>
      <c r="N266" s="250" t="s">
        <v>38</v>
      </c>
      <c r="O266" s="88"/>
      <c r="P266" s="236">
        <f>O266*H266</f>
        <v>0</v>
      </c>
      <c r="Q266" s="236">
        <v>0.017999999999999999</v>
      </c>
      <c r="R266" s="236">
        <f>Q266*H266</f>
        <v>1.063512</v>
      </c>
      <c r="S266" s="236">
        <v>0</v>
      </c>
      <c r="T266" s="23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8" t="s">
        <v>430</v>
      </c>
      <c r="AT266" s="238" t="s">
        <v>306</v>
      </c>
      <c r="AU266" s="238" t="s">
        <v>81</v>
      </c>
      <c r="AY266" s="14" t="s">
        <v>218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4" t="s">
        <v>79</v>
      </c>
      <c r="BK266" s="239">
        <f>ROUND(I266*H266,2)</f>
        <v>0</v>
      </c>
      <c r="BL266" s="14" t="s">
        <v>425</v>
      </c>
      <c r="BM266" s="238" t="s">
        <v>664</v>
      </c>
    </row>
    <row r="267" s="2" customFormat="1" ht="24.15" customHeight="1">
      <c r="A267" s="35"/>
      <c r="B267" s="36"/>
      <c r="C267" s="226" t="s">
        <v>665</v>
      </c>
      <c r="D267" s="226" t="s">
        <v>221</v>
      </c>
      <c r="E267" s="227" t="s">
        <v>666</v>
      </c>
      <c r="F267" s="228" t="s">
        <v>667</v>
      </c>
      <c r="G267" s="229" t="s">
        <v>238</v>
      </c>
      <c r="H267" s="230">
        <v>20.09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38</v>
      </c>
      <c r="O267" s="88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425</v>
      </c>
      <c r="AT267" s="238" t="s">
        <v>221</v>
      </c>
      <c r="AU267" s="238" t="s">
        <v>81</v>
      </c>
      <c r="AY267" s="14" t="s">
        <v>218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4" t="s">
        <v>79</v>
      </c>
      <c r="BK267" s="239">
        <f>ROUND(I267*H267,2)</f>
        <v>0</v>
      </c>
      <c r="BL267" s="14" t="s">
        <v>425</v>
      </c>
      <c r="BM267" s="238" t="s">
        <v>668</v>
      </c>
    </row>
    <row r="268" s="2" customFormat="1" ht="24.15" customHeight="1">
      <c r="A268" s="35"/>
      <c r="B268" s="36"/>
      <c r="C268" s="226" t="s">
        <v>669</v>
      </c>
      <c r="D268" s="226" t="s">
        <v>221</v>
      </c>
      <c r="E268" s="227" t="s">
        <v>670</v>
      </c>
      <c r="F268" s="228" t="s">
        <v>671</v>
      </c>
      <c r="G268" s="229" t="s">
        <v>238</v>
      </c>
      <c r="H268" s="230">
        <v>53.713000000000001</v>
      </c>
      <c r="I268" s="231"/>
      <c r="J268" s="232">
        <f>ROUND(I268*H268,2)</f>
        <v>0</v>
      </c>
      <c r="K268" s="233"/>
      <c r="L268" s="41"/>
      <c r="M268" s="234" t="s">
        <v>1</v>
      </c>
      <c r="N268" s="235" t="s">
        <v>38</v>
      </c>
      <c r="O268" s="88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425</v>
      </c>
      <c r="AT268" s="238" t="s">
        <v>221</v>
      </c>
      <c r="AU268" s="238" t="s">
        <v>81</v>
      </c>
      <c r="AY268" s="14" t="s">
        <v>218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4" t="s">
        <v>79</v>
      </c>
      <c r="BK268" s="239">
        <f>ROUND(I268*H268,2)</f>
        <v>0</v>
      </c>
      <c r="BL268" s="14" t="s">
        <v>425</v>
      </c>
      <c r="BM268" s="238" t="s">
        <v>672</v>
      </c>
    </row>
    <row r="269" s="2" customFormat="1" ht="24.15" customHeight="1">
      <c r="A269" s="35"/>
      <c r="B269" s="36"/>
      <c r="C269" s="226" t="s">
        <v>673</v>
      </c>
      <c r="D269" s="226" t="s">
        <v>221</v>
      </c>
      <c r="E269" s="227" t="s">
        <v>674</v>
      </c>
      <c r="F269" s="228" t="s">
        <v>675</v>
      </c>
      <c r="G269" s="229" t="s">
        <v>238</v>
      </c>
      <c r="H269" s="230">
        <v>53.713000000000001</v>
      </c>
      <c r="I269" s="231"/>
      <c r="J269" s="232">
        <f>ROUND(I269*H269,2)</f>
        <v>0</v>
      </c>
      <c r="K269" s="233"/>
      <c r="L269" s="41"/>
      <c r="M269" s="234" t="s">
        <v>1</v>
      </c>
      <c r="N269" s="235" t="s">
        <v>38</v>
      </c>
      <c r="O269" s="88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8" t="s">
        <v>425</v>
      </c>
      <c r="AT269" s="238" t="s">
        <v>221</v>
      </c>
      <c r="AU269" s="238" t="s">
        <v>81</v>
      </c>
      <c r="AY269" s="14" t="s">
        <v>218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4" t="s">
        <v>79</v>
      </c>
      <c r="BK269" s="239">
        <f>ROUND(I269*H269,2)</f>
        <v>0</v>
      </c>
      <c r="BL269" s="14" t="s">
        <v>425</v>
      </c>
      <c r="BM269" s="238" t="s">
        <v>676</v>
      </c>
    </row>
    <row r="270" s="2" customFormat="1" ht="24.15" customHeight="1">
      <c r="A270" s="35"/>
      <c r="B270" s="36"/>
      <c r="C270" s="226" t="s">
        <v>677</v>
      </c>
      <c r="D270" s="226" t="s">
        <v>221</v>
      </c>
      <c r="E270" s="227" t="s">
        <v>678</v>
      </c>
      <c r="F270" s="228" t="s">
        <v>679</v>
      </c>
      <c r="G270" s="229" t="s">
        <v>247</v>
      </c>
      <c r="H270" s="230">
        <v>20.399999999999999</v>
      </c>
      <c r="I270" s="231"/>
      <c r="J270" s="232">
        <f>ROUND(I270*H270,2)</f>
        <v>0</v>
      </c>
      <c r="K270" s="233"/>
      <c r="L270" s="41"/>
      <c r="M270" s="234" t="s">
        <v>1</v>
      </c>
      <c r="N270" s="235" t="s">
        <v>38</v>
      </c>
      <c r="O270" s="88"/>
      <c r="P270" s="236">
        <f>O270*H270</f>
        <v>0</v>
      </c>
      <c r="Q270" s="236">
        <v>0.00020000000000000001</v>
      </c>
      <c r="R270" s="236">
        <f>Q270*H270</f>
        <v>0.0040800000000000003</v>
      </c>
      <c r="S270" s="236">
        <v>0</v>
      </c>
      <c r="T270" s="23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8" t="s">
        <v>425</v>
      </c>
      <c r="AT270" s="238" t="s">
        <v>221</v>
      </c>
      <c r="AU270" s="238" t="s">
        <v>81</v>
      </c>
      <c r="AY270" s="14" t="s">
        <v>218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4" t="s">
        <v>79</v>
      </c>
      <c r="BK270" s="239">
        <f>ROUND(I270*H270,2)</f>
        <v>0</v>
      </c>
      <c r="BL270" s="14" t="s">
        <v>425</v>
      </c>
      <c r="BM270" s="238" t="s">
        <v>680</v>
      </c>
    </row>
    <row r="271" s="2" customFormat="1" ht="16.5" customHeight="1">
      <c r="A271" s="35"/>
      <c r="B271" s="36"/>
      <c r="C271" s="240" t="s">
        <v>681</v>
      </c>
      <c r="D271" s="240" t="s">
        <v>306</v>
      </c>
      <c r="E271" s="241" t="s">
        <v>682</v>
      </c>
      <c r="F271" s="242" t="s">
        <v>683</v>
      </c>
      <c r="G271" s="243" t="s">
        <v>247</v>
      </c>
      <c r="H271" s="244">
        <v>22.399999999999999</v>
      </c>
      <c r="I271" s="245"/>
      <c r="J271" s="246">
        <f>ROUND(I271*H271,2)</f>
        <v>0</v>
      </c>
      <c r="K271" s="247"/>
      <c r="L271" s="248"/>
      <c r="M271" s="249" t="s">
        <v>1</v>
      </c>
      <c r="N271" s="250" t="s">
        <v>38</v>
      </c>
      <c r="O271" s="88"/>
      <c r="P271" s="236">
        <f>O271*H271</f>
        <v>0</v>
      </c>
      <c r="Q271" s="236">
        <v>4.0000000000000003E-05</v>
      </c>
      <c r="R271" s="236">
        <f>Q271*H271</f>
        <v>0.00089599999999999999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430</v>
      </c>
      <c r="AT271" s="238" t="s">
        <v>306</v>
      </c>
      <c r="AU271" s="238" t="s">
        <v>81</v>
      </c>
      <c r="AY271" s="14" t="s">
        <v>218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4" t="s">
        <v>79</v>
      </c>
      <c r="BK271" s="239">
        <f>ROUND(I271*H271,2)</f>
        <v>0</v>
      </c>
      <c r="BL271" s="14" t="s">
        <v>425</v>
      </c>
      <c r="BM271" s="238" t="s">
        <v>684</v>
      </c>
    </row>
    <row r="272" s="2" customFormat="1" ht="24.15" customHeight="1">
      <c r="A272" s="35"/>
      <c r="B272" s="36"/>
      <c r="C272" s="226" t="s">
        <v>685</v>
      </c>
      <c r="D272" s="226" t="s">
        <v>221</v>
      </c>
      <c r="E272" s="227" t="s">
        <v>686</v>
      </c>
      <c r="F272" s="228" t="s">
        <v>687</v>
      </c>
      <c r="G272" s="229" t="s">
        <v>451</v>
      </c>
      <c r="H272" s="251"/>
      <c r="I272" s="231"/>
      <c r="J272" s="232">
        <f>ROUND(I272*H272,2)</f>
        <v>0</v>
      </c>
      <c r="K272" s="233"/>
      <c r="L272" s="41"/>
      <c r="M272" s="234" t="s">
        <v>1</v>
      </c>
      <c r="N272" s="235" t="s">
        <v>38</v>
      </c>
      <c r="O272" s="88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8" t="s">
        <v>425</v>
      </c>
      <c r="AT272" s="238" t="s">
        <v>221</v>
      </c>
      <c r="AU272" s="238" t="s">
        <v>81</v>
      </c>
      <c r="AY272" s="14" t="s">
        <v>218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4" t="s">
        <v>79</v>
      </c>
      <c r="BK272" s="239">
        <f>ROUND(I272*H272,2)</f>
        <v>0</v>
      </c>
      <c r="BL272" s="14" t="s">
        <v>425</v>
      </c>
      <c r="BM272" s="238" t="s">
        <v>688</v>
      </c>
    </row>
    <row r="273" s="12" customFormat="1" ht="22.8" customHeight="1">
      <c r="A273" s="12"/>
      <c r="B273" s="210"/>
      <c r="C273" s="211"/>
      <c r="D273" s="212" t="s">
        <v>72</v>
      </c>
      <c r="E273" s="224" t="s">
        <v>689</v>
      </c>
      <c r="F273" s="224" t="s">
        <v>690</v>
      </c>
      <c r="G273" s="211"/>
      <c r="H273" s="211"/>
      <c r="I273" s="214"/>
      <c r="J273" s="225">
        <f>BK273</f>
        <v>0</v>
      </c>
      <c r="K273" s="211"/>
      <c r="L273" s="216"/>
      <c r="M273" s="217"/>
      <c r="N273" s="218"/>
      <c r="O273" s="218"/>
      <c r="P273" s="219">
        <f>SUM(P274:P275)</f>
        <v>0</v>
      </c>
      <c r="Q273" s="218"/>
      <c r="R273" s="219">
        <f>SUM(R274:R275)</f>
        <v>0.0030930900000000002</v>
      </c>
      <c r="S273" s="218"/>
      <c r="T273" s="220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1" t="s">
        <v>81</v>
      </c>
      <c r="AT273" s="222" t="s">
        <v>72</v>
      </c>
      <c r="AU273" s="222" t="s">
        <v>79</v>
      </c>
      <c r="AY273" s="221" t="s">
        <v>218</v>
      </c>
      <c r="BK273" s="223">
        <f>SUM(BK274:BK275)</f>
        <v>0</v>
      </c>
    </row>
    <row r="274" s="2" customFormat="1" ht="16.5" customHeight="1">
      <c r="A274" s="35"/>
      <c r="B274" s="36"/>
      <c r="C274" s="240" t="s">
        <v>691</v>
      </c>
      <c r="D274" s="240" t="s">
        <v>306</v>
      </c>
      <c r="E274" s="241" t="s">
        <v>692</v>
      </c>
      <c r="F274" s="242" t="s">
        <v>693</v>
      </c>
      <c r="G274" s="243" t="s">
        <v>247</v>
      </c>
      <c r="H274" s="244">
        <v>14.728999999999999</v>
      </c>
      <c r="I274" s="245"/>
      <c r="J274" s="246">
        <f>ROUND(I274*H274,2)</f>
        <v>0</v>
      </c>
      <c r="K274" s="247"/>
      <c r="L274" s="248"/>
      <c r="M274" s="249" t="s">
        <v>1</v>
      </c>
      <c r="N274" s="250" t="s">
        <v>38</v>
      </c>
      <c r="O274" s="88"/>
      <c r="P274" s="236">
        <f>O274*H274</f>
        <v>0</v>
      </c>
      <c r="Q274" s="236">
        <v>0.00021000000000000001</v>
      </c>
      <c r="R274" s="236">
        <f>Q274*H274</f>
        <v>0.0030930900000000002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430</v>
      </c>
      <c r="AT274" s="238" t="s">
        <v>306</v>
      </c>
      <c r="AU274" s="238" t="s">
        <v>81</v>
      </c>
      <c r="AY274" s="14" t="s">
        <v>218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4" t="s">
        <v>79</v>
      </c>
      <c r="BK274" s="239">
        <f>ROUND(I274*H274,2)</f>
        <v>0</v>
      </c>
      <c r="BL274" s="14" t="s">
        <v>425</v>
      </c>
      <c r="BM274" s="238" t="s">
        <v>694</v>
      </c>
    </row>
    <row r="275" s="2" customFormat="1" ht="24.15" customHeight="1">
      <c r="A275" s="35"/>
      <c r="B275" s="36"/>
      <c r="C275" s="226" t="s">
        <v>695</v>
      </c>
      <c r="D275" s="226" t="s">
        <v>221</v>
      </c>
      <c r="E275" s="227" t="s">
        <v>696</v>
      </c>
      <c r="F275" s="228" t="s">
        <v>697</v>
      </c>
      <c r="G275" s="229" t="s">
        <v>451</v>
      </c>
      <c r="H275" s="251"/>
      <c r="I275" s="231"/>
      <c r="J275" s="232">
        <f>ROUND(I275*H275,2)</f>
        <v>0</v>
      </c>
      <c r="K275" s="233"/>
      <c r="L275" s="41"/>
      <c r="M275" s="234" t="s">
        <v>1</v>
      </c>
      <c r="N275" s="235" t="s">
        <v>38</v>
      </c>
      <c r="O275" s="88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425</v>
      </c>
      <c r="AT275" s="238" t="s">
        <v>221</v>
      </c>
      <c r="AU275" s="238" t="s">
        <v>81</v>
      </c>
      <c r="AY275" s="14" t="s">
        <v>218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4" t="s">
        <v>79</v>
      </c>
      <c r="BK275" s="239">
        <f>ROUND(I275*H275,2)</f>
        <v>0</v>
      </c>
      <c r="BL275" s="14" t="s">
        <v>425</v>
      </c>
      <c r="BM275" s="238" t="s">
        <v>698</v>
      </c>
    </row>
    <row r="276" s="12" customFormat="1" ht="22.8" customHeight="1">
      <c r="A276" s="12"/>
      <c r="B276" s="210"/>
      <c r="C276" s="211"/>
      <c r="D276" s="212" t="s">
        <v>72</v>
      </c>
      <c r="E276" s="224" t="s">
        <v>699</v>
      </c>
      <c r="F276" s="224" t="s">
        <v>700</v>
      </c>
      <c r="G276" s="211"/>
      <c r="H276" s="211"/>
      <c r="I276" s="214"/>
      <c r="J276" s="225">
        <f>BK276</f>
        <v>0</v>
      </c>
      <c r="K276" s="211"/>
      <c r="L276" s="216"/>
      <c r="M276" s="217"/>
      <c r="N276" s="218"/>
      <c r="O276" s="218"/>
      <c r="P276" s="219">
        <f>SUM(P277:P288)</f>
        <v>0</v>
      </c>
      <c r="Q276" s="218"/>
      <c r="R276" s="219">
        <f>SUM(R277:R288)</f>
        <v>1.23229722</v>
      </c>
      <c r="S276" s="218"/>
      <c r="T276" s="220">
        <f>SUM(T277:T288)</f>
        <v>0.41904000000000002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1" t="s">
        <v>81</v>
      </c>
      <c r="AT276" s="222" t="s">
        <v>72</v>
      </c>
      <c r="AU276" s="222" t="s">
        <v>79</v>
      </c>
      <c r="AY276" s="221" t="s">
        <v>218</v>
      </c>
      <c r="BK276" s="223">
        <f>SUM(BK277:BK288)</f>
        <v>0</v>
      </c>
    </row>
    <row r="277" s="2" customFormat="1" ht="24.15" customHeight="1">
      <c r="A277" s="35"/>
      <c r="B277" s="36"/>
      <c r="C277" s="226" t="s">
        <v>701</v>
      </c>
      <c r="D277" s="226" t="s">
        <v>221</v>
      </c>
      <c r="E277" s="227" t="s">
        <v>702</v>
      </c>
      <c r="F277" s="228" t="s">
        <v>703</v>
      </c>
      <c r="G277" s="229" t="s">
        <v>238</v>
      </c>
      <c r="H277" s="230">
        <v>139.68000000000001</v>
      </c>
      <c r="I277" s="231"/>
      <c r="J277" s="232">
        <f>ROUND(I277*H277,2)</f>
        <v>0</v>
      </c>
      <c r="K277" s="233"/>
      <c r="L277" s="41"/>
      <c r="M277" s="234" t="s">
        <v>1</v>
      </c>
      <c r="N277" s="235" t="s">
        <v>38</v>
      </c>
      <c r="O277" s="88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425</v>
      </c>
      <c r="AT277" s="238" t="s">
        <v>221</v>
      </c>
      <c r="AU277" s="238" t="s">
        <v>81</v>
      </c>
      <c r="AY277" s="14" t="s">
        <v>218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4" t="s">
        <v>79</v>
      </c>
      <c r="BK277" s="239">
        <f>ROUND(I277*H277,2)</f>
        <v>0</v>
      </c>
      <c r="BL277" s="14" t="s">
        <v>425</v>
      </c>
      <c r="BM277" s="238" t="s">
        <v>704</v>
      </c>
    </row>
    <row r="278" s="2" customFormat="1" ht="16.5" customHeight="1">
      <c r="A278" s="35"/>
      <c r="B278" s="36"/>
      <c r="C278" s="226" t="s">
        <v>705</v>
      </c>
      <c r="D278" s="226" t="s">
        <v>221</v>
      </c>
      <c r="E278" s="227" t="s">
        <v>706</v>
      </c>
      <c r="F278" s="228" t="s">
        <v>707</v>
      </c>
      <c r="G278" s="229" t="s">
        <v>238</v>
      </c>
      <c r="H278" s="230">
        <v>139.68000000000001</v>
      </c>
      <c r="I278" s="231"/>
      <c r="J278" s="232">
        <f>ROUND(I278*H278,2)</f>
        <v>0</v>
      </c>
      <c r="K278" s="233"/>
      <c r="L278" s="41"/>
      <c r="M278" s="234" t="s">
        <v>1</v>
      </c>
      <c r="N278" s="235" t="s">
        <v>38</v>
      </c>
      <c r="O278" s="88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425</v>
      </c>
      <c r="AT278" s="238" t="s">
        <v>221</v>
      </c>
      <c r="AU278" s="238" t="s">
        <v>81</v>
      </c>
      <c r="AY278" s="14" t="s">
        <v>218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4" t="s">
        <v>79</v>
      </c>
      <c r="BK278" s="239">
        <f>ROUND(I278*H278,2)</f>
        <v>0</v>
      </c>
      <c r="BL278" s="14" t="s">
        <v>425</v>
      </c>
      <c r="BM278" s="238" t="s">
        <v>708</v>
      </c>
    </row>
    <row r="279" s="2" customFormat="1" ht="24.15" customHeight="1">
      <c r="A279" s="35"/>
      <c r="B279" s="36"/>
      <c r="C279" s="226" t="s">
        <v>709</v>
      </c>
      <c r="D279" s="226" t="s">
        <v>221</v>
      </c>
      <c r="E279" s="227" t="s">
        <v>710</v>
      </c>
      <c r="F279" s="228" t="s">
        <v>711</v>
      </c>
      <c r="G279" s="229" t="s">
        <v>238</v>
      </c>
      <c r="H279" s="230">
        <v>139.68000000000001</v>
      </c>
      <c r="I279" s="231"/>
      <c r="J279" s="232">
        <f>ROUND(I279*H279,2)</f>
        <v>0</v>
      </c>
      <c r="K279" s="233"/>
      <c r="L279" s="41"/>
      <c r="M279" s="234" t="s">
        <v>1</v>
      </c>
      <c r="N279" s="235" t="s">
        <v>38</v>
      </c>
      <c r="O279" s="88"/>
      <c r="P279" s="236">
        <f>O279*H279</f>
        <v>0</v>
      </c>
      <c r="Q279" s="236">
        <v>3.0000000000000001E-05</v>
      </c>
      <c r="R279" s="236">
        <f>Q279*H279</f>
        <v>0.0041904000000000004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425</v>
      </c>
      <c r="AT279" s="238" t="s">
        <v>221</v>
      </c>
      <c r="AU279" s="238" t="s">
        <v>81</v>
      </c>
      <c r="AY279" s="14" t="s">
        <v>218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4" t="s">
        <v>79</v>
      </c>
      <c r="BK279" s="239">
        <f>ROUND(I279*H279,2)</f>
        <v>0</v>
      </c>
      <c r="BL279" s="14" t="s">
        <v>425</v>
      </c>
      <c r="BM279" s="238" t="s">
        <v>712</v>
      </c>
    </row>
    <row r="280" s="2" customFormat="1" ht="24.15" customHeight="1">
      <c r="A280" s="35"/>
      <c r="B280" s="36"/>
      <c r="C280" s="226" t="s">
        <v>713</v>
      </c>
      <c r="D280" s="226" t="s">
        <v>221</v>
      </c>
      <c r="E280" s="227" t="s">
        <v>714</v>
      </c>
      <c r="F280" s="228" t="s">
        <v>715</v>
      </c>
      <c r="G280" s="229" t="s">
        <v>238</v>
      </c>
      <c r="H280" s="230">
        <v>139.68000000000001</v>
      </c>
      <c r="I280" s="231"/>
      <c r="J280" s="232">
        <f>ROUND(I280*H280,2)</f>
        <v>0</v>
      </c>
      <c r="K280" s="233"/>
      <c r="L280" s="41"/>
      <c r="M280" s="234" t="s">
        <v>1</v>
      </c>
      <c r="N280" s="235" t="s">
        <v>38</v>
      </c>
      <c r="O280" s="88"/>
      <c r="P280" s="236">
        <f>O280*H280</f>
        <v>0</v>
      </c>
      <c r="Q280" s="236">
        <v>0.0045500000000000002</v>
      </c>
      <c r="R280" s="236">
        <f>Q280*H280</f>
        <v>0.63554400000000011</v>
      </c>
      <c r="S280" s="236">
        <v>0</v>
      </c>
      <c r="T280" s="23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425</v>
      </c>
      <c r="AT280" s="238" t="s">
        <v>221</v>
      </c>
      <c r="AU280" s="238" t="s">
        <v>81</v>
      </c>
      <c r="AY280" s="14" t="s">
        <v>218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4" t="s">
        <v>79</v>
      </c>
      <c r="BK280" s="239">
        <f>ROUND(I280*H280,2)</f>
        <v>0</v>
      </c>
      <c r="BL280" s="14" t="s">
        <v>425</v>
      </c>
      <c r="BM280" s="238" t="s">
        <v>716</v>
      </c>
    </row>
    <row r="281" s="2" customFormat="1" ht="24.15" customHeight="1">
      <c r="A281" s="35"/>
      <c r="B281" s="36"/>
      <c r="C281" s="226" t="s">
        <v>717</v>
      </c>
      <c r="D281" s="226" t="s">
        <v>221</v>
      </c>
      <c r="E281" s="227" t="s">
        <v>718</v>
      </c>
      <c r="F281" s="228" t="s">
        <v>719</v>
      </c>
      <c r="G281" s="229" t="s">
        <v>238</v>
      </c>
      <c r="H281" s="230">
        <v>139.68000000000001</v>
      </c>
      <c r="I281" s="231"/>
      <c r="J281" s="232">
        <f>ROUND(I281*H281,2)</f>
        <v>0</v>
      </c>
      <c r="K281" s="233"/>
      <c r="L281" s="41"/>
      <c r="M281" s="234" t="s">
        <v>1</v>
      </c>
      <c r="N281" s="235" t="s">
        <v>38</v>
      </c>
      <c r="O281" s="88"/>
      <c r="P281" s="236">
        <f>O281*H281</f>
        <v>0</v>
      </c>
      <c r="Q281" s="236">
        <v>0</v>
      </c>
      <c r="R281" s="236">
        <f>Q281*H281</f>
        <v>0</v>
      </c>
      <c r="S281" s="236">
        <v>0.0030000000000000001</v>
      </c>
      <c r="T281" s="237">
        <f>S281*H281</f>
        <v>0.41904000000000002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8" t="s">
        <v>425</v>
      </c>
      <c r="AT281" s="238" t="s">
        <v>221</v>
      </c>
      <c r="AU281" s="238" t="s">
        <v>81</v>
      </c>
      <c r="AY281" s="14" t="s">
        <v>218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4" t="s">
        <v>79</v>
      </c>
      <c r="BK281" s="239">
        <f>ROUND(I281*H281,2)</f>
        <v>0</v>
      </c>
      <c r="BL281" s="14" t="s">
        <v>425</v>
      </c>
      <c r="BM281" s="238" t="s">
        <v>720</v>
      </c>
    </row>
    <row r="282" s="2" customFormat="1" ht="16.5" customHeight="1">
      <c r="A282" s="35"/>
      <c r="B282" s="36"/>
      <c r="C282" s="226" t="s">
        <v>721</v>
      </c>
      <c r="D282" s="226" t="s">
        <v>221</v>
      </c>
      <c r="E282" s="227" t="s">
        <v>722</v>
      </c>
      <c r="F282" s="228" t="s">
        <v>723</v>
      </c>
      <c r="G282" s="229" t="s">
        <v>238</v>
      </c>
      <c r="H282" s="230">
        <v>10.9</v>
      </c>
      <c r="I282" s="231"/>
      <c r="J282" s="232">
        <f>ROUND(I282*H282,2)</f>
        <v>0</v>
      </c>
      <c r="K282" s="233"/>
      <c r="L282" s="41"/>
      <c r="M282" s="234" t="s">
        <v>1</v>
      </c>
      <c r="N282" s="235" t="s">
        <v>38</v>
      </c>
      <c r="O282" s="88"/>
      <c r="P282" s="236">
        <f>O282*H282</f>
        <v>0</v>
      </c>
      <c r="Q282" s="236">
        <v>0.00029999999999999997</v>
      </c>
      <c r="R282" s="236">
        <f>Q282*H282</f>
        <v>0.0032699999999999999</v>
      </c>
      <c r="S282" s="236">
        <v>0</v>
      </c>
      <c r="T282" s="23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8" t="s">
        <v>425</v>
      </c>
      <c r="AT282" s="238" t="s">
        <v>221</v>
      </c>
      <c r="AU282" s="238" t="s">
        <v>81</v>
      </c>
      <c r="AY282" s="14" t="s">
        <v>218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4" t="s">
        <v>79</v>
      </c>
      <c r="BK282" s="239">
        <f>ROUND(I282*H282,2)</f>
        <v>0</v>
      </c>
      <c r="BL282" s="14" t="s">
        <v>425</v>
      </c>
      <c r="BM282" s="238" t="s">
        <v>724</v>
      </c>
    </row>
    <row r="283" s="2" customFormat="1" ht="37.8" customHeight="1">
      <c r="A283" s="35"/>
      <c r="B283" s="36"/>
      <c r="C283" s="240" t="s">
        <v>725</v>
      </c>
      <c r="D283" s="240" t="s">
        <v>306</v>
      </c>
      <c r="E283" s="241" t="s">
        <v>726</v>
      </c>
      <c r="F283" s="242" t="s">
        <v>727</v>
      </c>
      <c r="G283" s="243" t="s">
        <v>238</v>
      </c>
      <c r="H283" s="244">
        <v>11.99</v>
      </c>
      <c r="I283" s="245"/>
      <c r="J283" s="246">
        <f>ROUND(I283*H283,2)</f>
        <v>0</v>
      </c>
      <c r="K283" s="247"/>
      <c r="L283" s="248"/>
      <c r="M283" s="249" t="s">
        <v>1</v>
      </c>
      <c r="N283" s="250" t="s">
        <v>38</v>
      </c>
      <c r="O283" s="88"/>
      <c r="P283" s="236">
        <f>O283*H283</f>
        <v>0</v>
      </c>
      <c r="Q283" s="236">
        <v>0.0035500000000000002</v>
      </c>
      <c r="R283" s="236">
        <f>Q283*H283</f>
        <v>0.042564500000000005</v>
      </c>
      <c r="S283" s="236">
        <v>0</v>
      </c>
      <c r="T283" s="23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8" t="s">
        <v>430</v>
      </c>
      <c r="AT283" s="238" t="s">
        <v>306</v>
      </c>
      <c r="AU283" s="238" t="s">
        <v>81</v>
      </c>
      <c r="AY283" s="14" t="s">
        <v>218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4" t="s">
        <v>79</v>
      </c>
      <c r="BK283" s="239">
        <f>ROUND(I283*H283,2)</f>
        <v>0</v>
      </c>
      <c r="BL283" s="14" t="s">
        <v>425</v>
      </c>
      <c r="BM283" s="238" t="s">
        <v>728</v>
      </c>
    </row>
    <row r="284" s="2" customFormat="1" ht="16.5" customHeight="1">
      <c r="A284" s="35"/>
      <c r="B284" s="36"/>
      <c r="C284" s="226" t="s">
        <v>729</v>
      </c>
      <c r="D284" s="226" t="s">
        <v>221</v>
      </c>
      <c r="E284" s="227" t="s">
        <v>722</v>
      </c>
      <c r="F284" s="228" t="s">
        <v>723</v>
      </c>
      <c r="G284" s="229" t="s">
        <v>238</v>
      </c>
      <c r="H284" s="230">
        <v>128.78</v>
      </c>
      <c r="I284" s="231"/>
      <c r="J284" s="232">
        <f>ROUND(I284*H284,2)</f>
        <v>0</v>
      </c>
      <c r="K284" s="233"/>
      <c r="L284" s="41"/>
      <c r="M284" s="234" t="s">
        <v>1</v>
      </c>
      <c r="N284" s="235" t="s">
        <v>38</v>
      </c>
      <c r="O284" s="88"/>
      <c r="P284" s="236">
        <f>O284*H284</f>
        <v>0</v>
      </c>
      <c r="Q284" s="236">
        <v>0.00029999999999999997</v>
      </c>
      <c r="R284" s="236">
        <f>Q284*H284</f>
        <v>0.038633999999999995</v>
      </c>
      <c r="S284" s="236">
        <v>0</v>
      </c>
      <c r="T284" s="23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8" t="s">
        <v>425</v>
      </c>
      <c r="AT284" s="238" t="s">
        <v>221</v>
      </c>
      <c r="AU284" s="238" t="s">
        <v>81</v>
      </c>
      <c r="AY284" s="14" t="s">
        <v>218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4" t="s">
        <v>79</v>
      </c>
      <c r="BK284" s="239">
        <f>ROUND(I284*H284,2)</f>
        <v>0</v>
      </c>
      <c r="BL284" s="14" t="s">
        <v>425</v>
      </c>
      <c r="BM284" s="238" t="s">
        <v>730</v>
      </c>
    </row>
    <row r="285" s="2" customFormat="1" ht="37.8" customHeight="1">
      <c r="A285" s="35"/>
      <c r="B285" s="36"/>
      <c r="C285" s="240" t="s">
        <v>731</v>
      </c>
      <c r="D285" s="240" t="s">
        <v>306</v>
      </c>
      <c r="E285" s="241" t="s">
        <v>726</v>
      </c>
      <c r="F285" s="242" t="s">
        <v>727</v>
      </c>
      <c r="G285" s="243" t="s">
        <v>238</v>
      </c>
      <c r="H285" s="244">
        <v>141.65799999999999</v>
      </c>
      <c r="I285" s="245"/>
      <c r="J285" s="246">
        <f>ROUND(I285*H285,2)</f>
        <v>0</v>
      </c>
      <c r="K285" s="247"/>
      <c r="L285" s="248"/>
      <c r="M285" s="249" t="s">
        <v>1</v>
      </c>
      <c r="N285" s="250" t="s">
        <v>38</v>
      </c>
      <c r="O285" s="88"/>
      <c r="P285" s="236">
        <f>O285*H285</f>
        <v>0</v>
      </c>
      <c r="Q285" s="236">
        <v>0.0035500000000000002</v>
      </c>
      <c r="R285" s="236">
        <f>Q285*H285</f>
        <v>0.5028859</v>
      </c>
      <c r="S285" s="236">
        <v>0</v>
      </c>
      <c r="T285" s="23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8" t="s">
        <v>430</v>
      </c>
      <c r="AT285" s="238" t="s">
        <v>306</v>
      </c>
      <c r="AU285" s="238" t="s">
        <v>81</v>
      </c>
      <c r="AY285" s="14" t="s">
        <v>218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4" t="s">
        <v>79</v>
      </c>
      <c r="BK285" s="239">
        <f>ROUND(I285*H285,2)</f>
        <v>0</v>
      </c>
      <c r="BL285" s="14" t="s">
        <v>425</v>
      </c>
      <c r="BM285" s="238" t="s">
        <v>732</v>
      </c>
    </row>
    <row r="286" s="2" customFormat="1" ht="16.5" customHeight="1">
      <c r="A286" s="35"/>
      <c r="B286" s="36"/>
      <c r="C286" s="226" t="s">
        <v>733</v>
      </c>
      <c r="D286" s="226" t="s">
        <v>221</v>
      </c>
      <c r="E286" s="227" t="s">
        <v>734</v>
      </c>
      <c r="F286" s="228" t="s">
        <v>735</v>
      </c>
      <c r="G286" s="229" t="s">
        <v>247</v>
      </c>
      <c r="H286" s="230">
        <v>124.01000000000001</v>
      </c>
      <c r="I286" s="231"/>
      <c r="J286" s="232">
        <f>ROUND(I286*H286,2)</f>
        <v>0</v>
      </c>
      <c r="K286" s="233"/>
      <c r="L286" s="41"/>
      <c r="M286" s="234" t="s">
        <v>1</v>
      </c>
      <c r="N286" s="235" t="s">
        <v>38</v>
      </c>
      <c r="O286" s="88"/>
      <c r="P286" s="236">
        <f>O286*H286</f>
        <v>0</v>
      </c>
      <c r="Q286" s="236">
        <v>2.0000000000000002E-05</v>
      </c>
      <c r="R286" s="236">
        <f>Q286*H286</f>
        <v>0.0024802000000000001</v>
      </c>
      <c r="S286" s="236">
        <v>0</v>
      </c>
      <c r="T286" s="23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8" t="s">
        <v>425</v>
      </c>
      <c r="AT286" s="238" t="s">
        <v>221</v>
      </c>
      <c r="AU286" s="238" t="s">
        <v>81</v>
      </c>
      <c r="AY286" s="14" t="s">
        <v>218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4" t="s">
        <v>79</v>
      </c>
      <c r="BK286" s="239">
        <f>ROUND(I286*H286,2)</f>
        <v>0</v>
      </c>
      <c r="BL286" s="14" t="s">
        <v>425</v>
      </c>
      <c r="BM286" s="238" t="s">
        <v>736</v>
      </c>
    </row>
    <row r="287" s="2" customFormat="1" ht="16.5" customHeight="1">
      <c r="A287" s="35"/>
      <c r="B287" s="36"/>
      <c r="C287" s="240" t="s">
        <v>737</v>
      </c>
      <c r="D287" s="240" t="s">
        <v>306</v>
      </c>
      <c r="E287" s="241" t="s">
        <v>738</v>
      </c>
      <c r="F287" s="242" t="s">
        <v>739</v>
      </c>
      <c r="G287" s="243" t="s">
        <v>247</v>
      </c>
      <c r="H287" s="244">
        <v>136.411</v>
      </c>
      <c r="I287" s="245"/>
      <c r="J287" s="246">
        <f>ROUND(I287*H287,2)</f>
        <v>0</v>
      </c>
      <c r="K287" s="247"/>
      <c r="L287" s="248"/>
      <c r="M287" s="249" t="s">
        <v>1</v>
      </c>
      <c r="N287" s="250" t="s">
        <v>38</v>
      </c>
      <c r="O287" s="88"/>
      <c r="P287" s="236">
        <f>O287*H287</f>
        <v>0</v>
      </c>
      <c r="Q287" s="236">
        <v>2.0000000000000002E-05</v>
      </c>
      <c r="R287" s="236">
        <f>Q287*H287</f>
        <v>0.0027282200000000004</v>
      </c>
      <c r="S287" s="236">
        <v>0</v>
      </c>
      <c r="T287" s="23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8" t="s">
        <v>430</v>
      </c>
      <c r="AT287" s="238" t="s">
        <v>306</v>
      </c>
      <c r="AU287" s="238" t="s">
        <v>81</v>
      </c>
      <c r="AY287" s="14" t="s">
        <v>218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4" t="s">
        <v>79</v>
      </c>
      <c r="BK287" s="239">
        <f>ROUND(I287*H287,2)</f>
        <v>0</v>
      </c>
      <c r="BL287" s="14" t="s">
        <v>425</v>
      </c>
      <c r="BM287" s="238" t="s">
        <v>740</v>
      </c>
    </row>
    <row r="288" s="2" customFormat="1" ht="24.15" customHeight="1">
      <c r="A288" s="35"/>
      <c r="B288" s="36"/>
      <c r="C288" s="226" t="s">
        <v>741</v>
      </c>
      <c r="D288" s="226" t="s">
        <v>221</v>
      </c>
      <c r="E288" s="227" t="s">
        <v>742</v>
      </c>
      <c r="F288" s="228" t="s">
        <v>743</v>
      </c>
      <c r="G288" s="229" t="s">
        <v>451</v>
      </c>
      <c r="H288" s="251"/>
      <c r="I288" s="231"/>
      <c r="J288" s="232">
        <f>ROUND(I288*H288,2)</f>
        <v>0</v>
      </c>
      <c r="K288" s="233"/>
      <c r="L288" s="41"/>
      <c r="M288" s="234" t="s">
        <v>1</v>
      </c>
      <c r="N288" s="235" t="s">
        <v>38</v>
      </c>
      <c r="O288" s="88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8" t="s">
        <v>425</v>
      </c>
      <c r="AT288" s="238" t="s">
        <v>221</v>
      </c>
      <c r="AU288" s="238" t="s">
        <v>81</v>
      </c>
      <c r="AY288" s="14" t="s">
        <v>218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4" t="s">
        <v>79</v>
      </c>
      <c r="BK288" s="239">
        <f>ROUND(I288*H288,2)</f>
        <v>0</v>
      </c>
      <c r="BL288" s="14" t="s">
        <v>425</v>
      </c>
      <c r="BM288" s="238" t="s">
        <v>744</v>
      </c>
    </row>
    <row r="289" s="12" customFormat="1" ht="22.8" customHeight="1">
      <c r="A289" s="12"/>
      <c r="B289" s="210"/>
      <c r="C289" s="211"/>
      <c r="D289" s="212" t="s">
        <v>72</v>
      </c>
      <c r="E289" s="224" t="s">
        <v>745</v>
      </c>
      <c r="F289" s="224" t="s">
        <v>746</v>
      </c>
      <c r="G289" s="211"/>
      <c r="H289" s="211"/>
      <c r="I289" s="214"/>
      <c r="J289" s="225">
        <f>BK289</f>
        <v>0</v>
      </c>
      <c r="K289" s="211"/>
      <c r="L289" s="216"/>
      <c r="M289" s="217"/>
      <c r="N289" s="218"/>
      <c r="O289" s="218"/>
      <c r="P289" s="219">
        <f>SUM(P290:P300)</f>
        <v>0</v>
      </c>
      <c r="Q289" s="218"/>
      <c r="R289" s="219">
        <f>SUM(R290:R300)</f>
        <v>3.7413142999999995</v>
      </c>
      <c r="S289" s="218"/>
      <c r="T289" s="220">
        <f>SUM(T290:T300)</f>
        <v>10.436726999999999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1" t="s">
        <v>81</v>
      </c>
      <c r="AT289" s="222" t="s">
        <v>72</v>
      </c>
      <c r="AU289" s="222" t="s">
        <v>79</v>
      </c>
      <c r="AY289" s="221" t="s">
        <v>218</v>
      </c>
      <c r="BK289" s="223">
        <f>SUM(BK290:BK300)</f>
        <v>0</v>
      </c>
    </row>
    <row r="290" s="2" customFormat="1" ht="24.15" customHeight="1">
      <c r="A290" s="35"/>
      <c r="B290" s="36"/>
      <c r="C290" s="226" t="s">
        <v>747</v>
      </c>
      <c r="D290" s="226" t="s">
        <v>221</v>
      </c>
      <c r="E290" s="227" t="s">
        <v>748</v>
      </c>
      <c r="F290" s="228" t="s">
        <v>749</v>
      </c>
      <c r="G290" s="229" t="s">
        <v>238</v>
      </c>
      <c r="H290" s="230">
        <v>128.05799999999999</v>
      </c>
      <c r="I290" s="231"/>
      <c r="J290" s="232">
        <f>ROUND(I290*H290,2)</f>
        <v>0</v>
      </c>
      <c r="K290" s="233"/>
      <c r="L290" s="41"/>
      <c r="M290" s="234" t="s">
        <v>1</v>
      </c>
      <c r="N290" s="235" t="s">
        <v>38</v>
      </c>
      <c r="O290" s="88"/>
      <c r="P290" s="236">
        <f>O290*H290</f>
        <v>0</v>
      </c>
      <c r="Q290" s="236">
        <v>0</v>
      </c>
      <c r="R290" s="236">
        <f>Q290*H290</f>
        <v>0</v>
      </c>
      <c r="S290" s="236">
        <v>0.081500000000000003</v>
      </c>
      <c r="T290" s="237">
        <f>S290*H290</f>
        <v>10.436726999999999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8" t="s">
        <v>425</v>
      </c>
      <c r="AT290" s="238" t="s">
        <v>221</v>
      </c>
      <c r="AU290" s="238" t="s">
        <v>81</v>
      </c>
      <c r="AY290" s="14" t="s">
        <v>218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4" t="s">
        <v>79</v>
      </c>
      <c r="BK290" s="239">
        <f>ROUND(I290*H290,2)</f>
        <v>0</v>
      </c>
      <c r="BL290" s="14" t="s">
        <v>425</v>
      </c>
      <c r="BM290" s="238" t="s">
        <v>750</v>
      </c>
    </row>
    <row r="291" s="2" customFormat="1" ht="33" customHeight="1">
      <c r="A291" s="35"/>
      <c r="B291" s="36"/>
      <c r="C291" s="226" t="s">
        <v>751</v>
      </c>
      <c r="D291" s="226" t="s">
        <v>221</v>
      </c>
      <c r="E291" s="227" t="s">
        <v>752</v>
      </c>
      <c r="F291" s="228" t="s">
        <v>753</v>
      </c>
      <c r="G291" s="229" t="s">
        <v>238</v>
      </c>
      <c r="H291" s="230">
        <v>193.279</v>
      </c>
      <c r="I291" s="231"/>
      <c r="J291" s="232">
        <f>ROUND(I291*H291,2)</f>
        <v>0</v>
      </c>
      <c r="K291" s="233"/>
      <c r="L291" s="41"/>
      <c r="M291" s="234" t="s">
        <v>1</v>
      </c>
      <c r="N291" s="235" t="s">
        <v>38</v>
      </c>
      <c r="O291" s="88"/>
      <c r="P291" s="236">
        <f>O291*H291</f>
        <v>0</v>
      </c>
      <c r="Q291" s="236">
        <v>0.0048999999999999998</v>
      </c>
      <c r="R291" s="236">
        <f>Q291*H291</f>
        <v>0.94706709999999994</v>
      </c>
      <c r="S291" s="236">
        <v>0</v>
      </c>
      <c r="T291" s="23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8" t="s">
        <v>425</v>
      </c>
      <c r="AT291" s="238" t="s">
        <v>221</v>
      </c>
      <c r="AU291" s="238" t="s">
        <v>81</v>
      </c>
      <c r="AY291" s="14" t="s">
        <v>218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4" t="s">
        <v>79</v>
      </c>
      <c r="BK291" s="239">
        <f>ROUND(I291*H291,2)</f>
        <v>0</v>
      </c>
      <c r="BL291" s="14" t="s">
        <v>425</v>
      </c>
      <c r="BM291" s="238" t="s">
        <v>754</v>
      </c>
    </row>
    <row r="292" s="2" customFormat="1" ht="16.5" customHeight="1">
      <c r="A292" s="35"/>
      <c r="B292" s="36"/>
      <c r="C292" s="240" t="s">
        <v>755</v>
      </c>
      <c r="D292" s="240" t="s">
        <v>306</v>
      </c>
      <c r="E292" s="241" t="s">
        <v>756</v>
      </c>
      <c r="F292" s="242" t="s">
        <v>757</v>
      </c>
      <c r="G292" s="243" t="s">
        <v>238</v>
      </c>
      <c r="H292" s="244">
        <v>230.46199999999999</v>
      </c>
      <c r="I292" s="245"/>
      <c r="J292" s="246">
        <f>ROUND(I292*H292,2)</f>
        <v>0</v>
      </c>
      <c r="K292" s="247"/>
      <c r="L292" s="248"/>
      <c r="M292" s="249" t="s">
        <v>1</v>
      </c>
      <c r="N292" s="250" t="s">
        <v>38</v>
      </c>
      <c r="O292" s="88"/>
      <c r="P292" s="236">
        <f>O292*H292</f>
        <v>0</v>
      </c>
      <c r="Q292" s="236">
        <v>0.0118</v>
      </c>
      <c r="R292" s="236">
        <f>Q292*H292</f>
        <v>2.7194515999999997</v>
      </c>
      <c r="S292" s="236">
        <v>0</v>
      </c>
      <c r="T292" s="23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8" t="s">
        <v>430</v>
      </c>
      <c r="AT292" s="238" t="s">
        <v>306</v>
      </c>
      <c r="AU292" s="238" t="s">
        <v>81</v>
      </c>
      <c r="AY292" s="14" t="s">
        <v>218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4" t="s">
        <v>79</v>
      </c>
      <c r="BK292" s="239">
        <f>ROUND(I292*H292,2)</f>
        <v>0</v>
      </c>
      <c r="BL292" s="14" t="s">
        <v>425</v>
      </c>
      <c r="BM292" s="238" t="s">
        <v>758</v>
      </c>
    </row>
    <row r="293" s="2" customFormat="1" ht="24.15" customHeight="1">
      <c r="A293" s="35"/>
      <c r="B293" s="36"/>
      <c r="C293" s="226" t="s">
        <v>759</v>
      </c>
      <c r="D293" s="226" t="s">
        <v>221</v>
      </c>
      <c r="E293" s="227" t="s">
        <v>760</v>
      </c>
      <c r="F293" s="228" t="s">
        <v>761</v>
      </c>
      <c r="G293" s="229" t="s">
        <v>238</v>
      </c>
      <c r="H293" s="230">
        <v>158.298</v>
      </c>
      <c r="I293" s="231"/>
      <c r="J293" s="232">
        <f>ROUND(I293*H293,2)</f>
        <v>0</v>
      </c>
      <c r="K293" s="233"/>
      <c r="L293" s="41"/>
      <c r="M293" s="234" t="s">
        <v>1</v>
      </c>
      <c r="N293" s="235" t="s">
        <v>38</v>
      </c>
      <c r="O293" s="88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8" t="s">
        <v>425</v>
      </c>
      <c r="AT293" s="238" t="s">
        <v>221</v>
      </c>
      <c r="AU293" s="238" t="s">
        <v>81</v>
      </c>
      <c r="AY293" s="14" t="s">
        <v>218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4" t="s">
        <v>79</v>
      </c>
      <c r="BK293" s="239">
        <f>ROUND(I293*H293,2)</f>
        <v>0</v>
      </c>
      <c r="BL293" s="14" t="s">
        <v>425</v>
      </c>
      <c r="BM293" s="238" t="s">
        <v>762</v>
      </c>
    </row>
    <row r="294" s="2" customFormat="1" ht="24.15" customHeight="1">
      <c r="A294" s="35"/>
      <c r="B294" s="36"/>
      <c r="C294" s="226" t="s">
        <v>763</v>
      </c>
      <c r="D294" s="226" t="s">
        <v>221</v>
      </c>
      <c r="E294" s="227" t="s">
        <v>764</v>
      </c>
      <c r="F294" s="228" t="s">
        <v>765</v>
      </c>
      <c r="G294" s="229" t="s">
        <v>238</v>
      </c>
      <c r="H294" s="230">
        <v>158.298</v>
      </c>
      <c r="I294" s="231"/>
      <c r="J294" s="232">
        <f>ROUND(I294*H294,2)</f>
        <v>0</v>
      </c>
      <c r="K294" s="233"/>
      <c r="L294" s="41"/>
      <c r="M294" s="234" t="s">
        <v>1</v>
      </c>
      <c r="N294" s="235" t="s">
        <v>38</v>
      </c>
      <c r="O294" s="88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8" t="s">
        <v>425</v>
      </c>
      <c r="AT294" s="238" t="s">
        <v>221</v>
      </c>
      <c r="AU294" s="238" t="s">
        <v>81</v>
      </c>
      <c r="AY294" s="14" t="s">
        <v>218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4" t="s">
        <v>79</v>
      </c>
      <c r="BK294" s="239">
        <f>ROUND(I294*H294,2)</f>
        <v>0</v>
      </c>
      <c r="BL294" s="14" t="s">
        <v>425</v>
      </c>
      <c r="BM294" s="238" t="s">
        <v>766</v>
      </c>
    </row>
    <row r="295" s="2" customFormat="1" ht="24.15" customHeight="1">
      <c r="A295" s="35"/>
      <c r="B295" s="36"/>
      <c r="C295" s="226" t="s">
        <v>767</v>
      </c>
      <c r="D295" s="226" t="s">
        <v>221</v>
      </c>
      <c r="E295" s="227" t="s">
        <v>768</v>
      </c>
      <c r="F295" s="228" t="s">
        <v>769</v>
      </c>
      <c r="G295" s="229" t="s">
        <v>238</v>
      </c>
      <c r="H295" s="230">
        <v>158.298</v>
      </c>
      <c r="I295" s="231"/>
      <c r="J295" s="232">
        <f>ROUND(I295*H295,2)</f>
        <v>0</v>
      </c>
      <c r="K295" s="233"/>
      <c r="L295" s="41"/>
      <c r="M295" s="234" t="s">
        <v>1</v>
      </c>
      <c r="N295" s="235" t="s">
        <v>38</v>
      </c>
      <c r="O295" s="88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8" t="s">
        <v>425</v>
      </c>
      <c r="AT295" s="238" t="s">
        <v>221</v>
      </c>
      <c r="AU295" s="238" t="s">
        <v>81</v>
      </c>
      <c r="AY295" s="14" t="s">
        <v>218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4" t="s">
        <v>79</v>
      </c>
      <c r="BK295" s="239">
        <f>ROUND(I295*H295,2)</f>
        <v>0</v>
      </c>
      <c r="BL295" s="14" t="s">
        <v>425</v>
      </c>
      <c r="BM295" s="238" t="s">
        <v>770</v>
      </c>
    </row>
    <row r="296" s="2" customFormat="1" ht="21.75" customHeight="1">
      <c r="A296" s="35"/>
      <c r="B296" s="36"/>
      <c r="C296" s="226" t="s">
        <v>771</v>
      </c>
      <c r="D296" s="226" t="s">
        <v>221</v>
      </c>
      <c r="E296" s="227" t="s">
        <v>772</v>
      </c>
      <c r="F296" s="228" t="s">
        <v>773</v>
      </c>
      <c r="G296" s="229" t="s">
        <v>238</v>
      </c>
      <c r="H296" s="230">
        <v>0.71999999999999997</v>
      </c>
      <c r="I296" s="231"/>
      <c r="J296" s="232">
        <f>ROUND(I296*H296,2)</f>
        <v>0</v>
      </c>
      <c r="K296" s="233"/>
      <c r="L296" s="41"/>
      <c r="M296" s="234" t="s">
        <v>1</v>
      </c>
      <c r="N296" s="235" t="s">
        <v>38</v>
      </c>
      <c r="O296" s="88"/>
      <c r="P296" s="236">
        <f>O296*H296</f>
        <v>0</v>
      </c>
      <c r="Q296" s="236">
        <v>0.00058</v>
      </c>
      <c r="R296" s="236">
        <f>Q296*H296</f>
        <v>0.00041760000000000001</v>
      </c>
      <c r="S296" s="236">
        <v>0</v>
      </c>
      <c r="T296" s="23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8" t="s">
        <v>425</v>
      </c>
      <c r="AT296" s="238" t="s">
        <v>221</v>
      </c>
      <c r="AU296" s="238" t="s">
        <v>81</v>
      </c>
      <c r="AY296" s="14" t="s">
        <v>218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4" t="s">
        <v>79</v>
      </c>
      <c r="BK296" s="239">
        <f>ROUND(I296*H296,2)</f>
        <v>0</v>
      </c>
      <c r="BL296" s="14" t="s">
        <v>425</v>
      </c>
      <c r="BM296" s="238" t="s">
        <v>774</v>
      </c>
    </row>
    <row r="297" s="2" customFormat="1" ht="16.5" customHeight="1">
      <c r="A297" s="35"/>
      <c r="B297" s="36"/>
      <c r="C297" s="240" t="s">
        <v>775</v>
      </c>
      <c r="D297" s="240" t="s">
        <v>306</v>
      </c>
      <c r="E297" s="241" t="s">
        <v>776</v>
      </c>
      <c r="F297" s="242" t="s">
        <v>777</v>
      </c>
      <c r="G297" s="243" t="s">
        <v>238</v>
      </c>
      <c r="H297" s="244">
        <v>0.79200000000000004</v>
      </c>
      <c r="I297" s="245"/>
      <c r="J297" s="246">
        <f>ROUND(I297*H297,2)</f>
        <v>0</v>
      </c>
      <c r="K297" s="247"/>
      <c r="L297" s="248"/>
      <c r="M297" s="249" t="s">
        <v>1</v>
      </c>
      <c r="N297" s="250" t="s">
        <v>38</v>
      </c>
      <c r="O297" s="88"/>
      <c r="P297" s="236">
        <f>O297*H297</f>
        <v>0</v>
      </c>
      <c r="Q297" s="236">
        <v>0.012</v>
      </c>
      <c r="R297" s="236">
        <f>Q297*H297</f>
        <v>0.0095040000000000003</v>
      </c>
      <c r="S297" s="236">
        <v>0</v>
      </c>
      <c r="T297" s="23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8" t="s">
        <v>430</v>
      </c>
      <c r="AT297" s="238" t="s">
        <v>306</v>
      </c>
      <c r="AU297" s="238" t="s">
        <v>81</v>
      </c>
      <c r="AY297" s="14" t="s">
        <v>218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4" t="s">
        <v>79</v>
      </c>
      <c r="BK297" s="239">
        <f>ROUND(I297*H297,2)</f>
        <v>0</v>
      </c>
      <c r="BL297" s="14" t="s">
        <v>425</v>
      </c>
      <c r="BM297" s="238" t="s">
        <v>778</v>
      </c>
    </row>
    <row r="298" s="2" customFormat="1" ht="21.75" customHeight="1">
      <c r="A298" s="35"/>
      <c r="B298" s="36"/>
      <c r="C298" s="226" t="s">
        <v>779</v>
      </c>
      <c r="D298" s="226" t="s">
        <v>221</v>
      </c>
      <c r="E298" s="227" t="s">
        <v>780</v>
      </c>
      <c r="F298" s="228" t="s">
        <v>781</v>
      </c>
      <c r="G298" s="229" t="s">
        <v>247</v>
      </c>
      <c r="H298" s="230">
        <v>117.59999999999999</v>
      </c>
      <c r="I298" s="231"/>
      <c r="J298" s="232">
        <f>ROUND(I298*H298,2)</f>
        <v>0</v>
      </c>
      <c r="K298" s="233"/>
      <c r="L298" s="41"/>
      <c r="M298" s="234" t="s">
        <v>1</v>
      </c>
      <c r="N298" s="235" t="s">
        <v>38</v>
      </c>
      <c r="O298" s="88"/>
      <c r="P298" s="236">
        <f>O298*H298</f>
        <v>0</v>
      </c>
      <c r="Q298" s="236">
        <v>0.00031</v>
      </c>
      <c r="R298" s="236">
        <f>Q298*H298</f>
        <v>0.036455999999999995</v>
      </c>
      <c r="S298" s="236">
        <v>0</v>
      </c>
      <c r="T298" s="23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8" t="s">
        <v>425</v>
      </c>
      <c r="AT298" s="238" t="s">
        <v>221</v>
      </c>
      <c r="AU298" s="238" t="s">
        <v>81</v>
      </c>
      <c r="AY298" s="14" t="s">
        <v>218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4" t="s">
        <v>79</v>
      </c>
      <c r="BK298" s="239">
        <f>ROUND(I298*H298,2)</f>
        <v>0</v>
      </c>
      <c r="BL298" s="14" t="s">
        <v>425</v>
      </c>
      <c r="BM298" s="238" t="s">
        <v>782</v>
      </c>
    </row>
    <row r="299" s="2" customFormat="1" ht="21.75" customHeight="1">
      <c r="A299" s="35"/>
      <c r="B299" s="36"/>
      <c r="C299" s="226" t="s">
        <v>783</v>
      </c>
      <c r="D299" s="226" t="s">
        <v>221</v>
      </c>
      <c r="E299" s="227" t="s">
        <v>784</v>
      </c>
      <c r="F299" s="228" t="s">
        <v>785</v>
      </c>
      <c r="G299" s="229" t="s">
        <v>247</v>
      </c>
      <c r="H299" s="230">
        <v>109.3</v>
      </c>
      <c r="I299" s="231"/>
      <c r="J299" s="232">
        <f>ROUND(I299*H299,2)</f>
        <v>0</v>
      </c>
      <c r="K299" s="233"/>
      <c r="L299" s="41"/>
      <c r="M299" s="234" t="s">
        <v>1</v>
      </c>
      <c r="N299" s="235" t="s">
        <v>38</v>
      </c>
      <c r="O299" s="88"/>
      <c r="P299" s="236">
        <f>O299*H299</f>
        <v>0</v>
      </c>
      <c r="Q299" s="236">
        <v>0.00025999999999999998</v>
      </c>
      <c r="R299" s="236">
        <f>Q299*H299</f>
        <v>0.028417999999999995</v>
      </c>
      <c r="S299" s="236">
        <v>0</v>
      </c>
      <c r="T299" s="23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8" t="s">
        <v>425</v>
      </c>
      <c r="AT299" s="238" t="s">
        <v>221</v>
      </c>
      <c r="AU299" s="238" t="s">
        <v>81</v>
      </c>
      <c r="AY299" s="14" t="s">
        <v>218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4" t="s">
        <v>79</v>
      </c>
      <c r="BK299" s="239">
        <f>ROUND(I299*H299,2)</f>
        <v>0</v>
      </c>
      <c r="BL299" s="14" t="s">
        <v>425</v>
      </c>
      <c r="BM299" s="238" t="s">
        <v>786</v>
      </c>
    </row>
    <row r="300" s="2" customFormat="1" ht="24.15" customHeight="1">
      <c r="A300" s="35"/>
      <c r="B300" s="36"/>
      <c r="C300" s="226" t="s">
        <v>787</v>
      </c>
      <c r="D300" s="226" t="s">
        <v>221</v>
      </c>
      <c r="E300" s="227" t="s">
        <v>788</v>
      </c>
      <c r="F300" s="228" t="s">
        <v>789</v>
      </c>
      <c r="G300" s="229" t="s">
        <v>451</v>
      </c>
      <c r="H300" s="251"/>
      <c r="I300" s="231"/>
      <c r="J300" s="232">
        <f>ROUND(I300*H300,2)</f>
        <v>0</v>
      </c>
      <c r="K300" s="233"/>
      <c r="L300" s="41"/>
      <c r="M300" s="234" t="s">
        <v>1</v>
      </c>
      <c r="N300" s="235" t="s">
        <v>38</v>
      </c>
      <c r="O300" s="88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8" t="s">
        <v>425</v>
      </c>
      <c r="AT300" s="238" t="s">
        <v>221</v>
      </c>
      <c r="AU300" s="238" t="s">
        <v>81</v>
      </c>
      <c r="AY300" s="14" t="s">
        <v>218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4" t="s">
        <v>79</v>
      </c>
      <c r="BK300" s="239">
        <f>ROUND(I300*H300,2)</f>
        <v>0</v>
      </c>
      <c r="BL300" s="14" t="s">
        <v>425</v>
      </c>
      <c r="BM300" s="238" t="s">
        <v>790</v>
      </c>
    </row>
    <row r="301" s="12" customFormat="1" ht="22.8" customHeight="1">
      <c r="A301" s="12"/>
      <c r="B301" s="210"/>
      <c r="C301" s="211"/>
      <c r="D301" s="212" t="s">
        <v>72</v>
      </c>
      <c r="E301" s="224" t="s">
        <v>791</v>
      </c>
      <c r="F301" s="224" t="s">
        <v>792</v>
      </c>
      <c r="G301" s="211"/>
      <c r="H301" s="211"/>
      <c r="I301" s="214"/>
      <c r="J301" s="225">
        <f>BK301</f>
        <v>0</v>
      </c>
      <c r="K301" s="211"/>
      <c r="L301" s="216"/>
      <c r="M301" s="217"/>
      <c r="N301" s="218"/>
      <c r="O301" s="218"/>
      <c r="P301" s="219">
        <f>SUM(P302:P303)</f>
        <v>0</v>
      </c>
      <c r="Q301" s="218"/>
      <c r="R301" s="219">
        <f>SUM(R302:R303)</f>
        <v>0.29489876000000004</v>
      </c>
      <c r="S301" s="218"/>
      <c r="T301" s="220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1" t="s">
        <v>81</v>
      </c>
      <c r="AT301" s="222" t="s">
        <v>72</v>
      </c>
      <c r="AU301" s="222" t="s">
        <v>79</v>
      </c>
      <c r="AY301" s="221" t="s">
        <v>218</v>
      </c>
      <c r="BK301" s="223">
        <f>SUM(BK302:BK303)</f>
        <v>0</v>
      </c>
    </row>
    <row r="302" s="2" customFormat="1" ht="24.15" customHeight="1">
      <c r="A302" s="35"/>
      <c r="B302" s="36"/>
      <c r="C302" s="226" t="s">
        <v>793</v>
      </c>
      <c r="D302" s="226" t="s">
        <v>221</v>
      </c>
      <c r="E302" s="227" t="s">
        <v>794</v>
      </c>
      <c r="F302" s="228" t="s">
        <v>795</v>
      </c>
      <c r="G302" s="229" t="s">
        <v>238</v>
      </c>
      <c r="H302" s="230">
        <v>567.11300000000006</v>
      </c>
      <c r="I302" s="231"/>
      <c r="J302" s="232">
        <f>ROUND(I302*H302,2)</f>
        <v>0</v>
      </c>
      <c r="K302" s="233"/>
      <c r="L302" s="41"/>
      <c r="M302" s="234" t="s">
        <v>1</v>
      </c>
      <c r="N302" s="235" t="s">
        <v>38</v>
      </c>
      <c r="O302" s="88"/>
      <c r="P302" s="236">
        <f>O302*H302</f>
        <v>0</v>
      </c>
      <c r="Q302" s="236">
        <v>0.00020000000000000001</v>
      </c>
      <c r="R302" s="236">
        <f>Q302*H302</f>
        <v>0.11342260000000001</v>
      </c>
      <c r="S302" s="236">
        <v>0</v>
      </c>
      <c r="T302" s="23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8" t="s">
        <v>425</v>
      </c>
      <c r="AT302" s="238" t="s">
        <v>221</v>
      </c>
      <c r="AU302" s="238" t="s">
        <v>81</v>
      </c>
      <c r="AY302" s="14" t="s">
        <v>218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4" t="s">
        <v>79</v>
      </c>
      <c r="BK302" s="239">
        <f>ROUND(I302*H302,2)</f>
        <v>0</v>
      </c>
      <c r="BL302" s="14" t="s">
        <v>425</v>
      </c>
      <c r="BM302" s="238" t="s">
        <v>796</v>
      </c>
    </row>
    <row r="303" s="2" customFormat="1" ht="33" customHeight="1">
      <c r="A303" s="35"/>
      <c r="B303" s="36"/>
      <c r="C303" s="226" t="s">
        <v>797</v>
      </c>
      <c r="D303" s="226" t="s">
        <v>221</v>
      </c>
      <c r="E303" s="227" t="s">
        <v>798</v>
      </c>
      <c r="F303" s="228" t="s">
        <v>799</v>
      </c>
      <c r="G303" s="229" t="s">
        <v>238</v>
      </c>
      <c r="H303" s="230">
        <v>567.11300000000006</v>
      </c>
      <c r="I303" s="231"/>
      <c r="J303" s="232">
        <f>ROUND(I303*H303,2)</f>
        <v>0</v>
      </c>
      <c r="K303" s="233"/>
      <c r="L303" s="41"/>
      <c r="M303" s="234" t="s">
        <v>1</v>
      </c>
      <c r="N303" s="235" t="s">
        <v>38</v>
      </c>
      <c r="O303" s="88"/>
      <c r="P303" s="236">
        <f>O303*H303</f>
        <v>0</v>
      </c>
      <c r="Q303" s="236">
        <v>0.00032000000000000003</v>
      </c>
      <c r="R303" s="236">
        <f>Q303*H303</f>
        <v>0.18147616000000003</v>
      </c>
      <c r="S303" s="236">
        <v>0</v>
      </c>
      <c r="T303" s="23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8" t="s">
        <v>425</v>
      </c>
      <c r="AT303" s="238" t="s">
        <v>221</v>
      </c>
      <c r="AU303" s="238" t="s">
        <v>81</v>
      </c>
      <c r="AY303" s="14" t="s">
        <v>218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4" t="s">
        <v>79</v>
      </c>
      <c r="BK303" s="239">
        <f>ROUND(I303*H303,2)</f>
        <v>0</v>
      </c>
      <c r="BL303" s="14" t="s">
        <v>425</v>
      </c>
      <c r="BM303" s="238" t="s">
        <v>800</v>
      </c>
    </row>
    <row r="304" s="12" customFormat="1" ht="22.8" customHeight="1">
      <c r="A304" s="12"/>
      <c r="B304" s="210"/>
      <c r="C304" s="211"/>
      <c r="D304" s="212" t="s">
        <v>72</v>
      </c>
      <c r="E304" s="224" t="s">
        <v>801</v>
      </c>
      <c r="F304" s="224" t="s">
        <v>802</v>
      </c>
      <c r="G304" s="211"/>
      <c r="H304" s="211"/>
      <c r="I304" s="214"/>
      <c r="J304" s="225">
        <f>BK304</f>
        <v>0</v>
      </c>
      <c r="K304" s="211"/>
      <c r="L304" s="216"/>
      <c r="M304" s="217"/>
      <c r="N304" s="218"/>
      <c r="O304" s="218"/>
      <c r="P304" s="219">
        <f>SUM(P305:P307)</f>
        <v>0</v>
      </c>
      <c r="Q304" s="218"/>
      <c r="R304" s="219">
        <f>SUM(R305:R307)</f>
        <v>0.054440099999999998</v>
      </c>
      <c r="S304" s="218"/>
      <c r="T304" s="220">
        <f>SUM(T305:T307)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1" t="s">
        <v>81</v>
      </c>
      <c r="AT304" s="222" t="s">
        <v>72</v>
      </c>
      <c r="AU304" s="222" t="s">
        <v>79</v>
      </c>
      <c r="AY304" s="221" t="s">
        <v>218</v>
      </c>
      <c r="BK304" s="223">
        <f>SUM(BK305:BK307)</f>
        <v>0</v>
      </c>
    </row>
    <row r="305" s="2" customFormat="1" ht="16.5" customHeight="1">
      <c r="A305" s="35"/>
      <c r="B305" s="36"/>
      <c r="C305" s="226" t="s">
        <v>803</v>
      </c>
      <c r="D305" s="226" t="s">
        <v>221</v>
      </c>
      <c r="E305" s="227" t="s">
        <v>804</v>
      </c>
      <c r="F305" s="228" t="s">
        <v>805</v>
      </c>
      <c r="G305" s="229" t="s">
        <v>238</v>
      </c>
      <c r="H305" s="230">
        <v>38.07</v>
      </c>
      <c r="I305" s="231"/>
      <c r="J305" s="232">
        <f>ROUND(I305*H305,2)</f>
        <v>0</v>
      </c>
      <c r="K305" s="233"/>
      <c r="L305" s="41"/>
      <c r="M305" s="234" t="s">
        <v>1</v>
      </c>
      <c r="N305" s="235" t="s">
        <v>38</v>
      </c>
      <c r="O305" s="88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8" t="s">
        <v>425</v>
      </c>
      <c r="AT305" s="238" t="s">
        <v>221</v>
      </c>
      <c r="AU305" s="238" t="s">
        <v>81</v>
      </c>
      <c r="AY305" s="14" t="s">
        <v>218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4" t="s">
        <v>79</v>
      </c>
      <c r="BK305" s="239">
        <f>ROUND(I305*H305,2)</f>
        <v>0</v>
      </c>
      <c r="BL305" s="14" t="s">
        <v>425</v>
      </c>
      <c r="BM305" s="238" t="s">
        <v>806</v>
      </c>
    </row>
    <row r="306" s="2" customFormat="1" ht="16.5" customHeight="1">
      <c r="A306" s="35"/>
      <c r="B306" s="36"/>
      <c r="C306" s="240" t="s">
        <v>807</v>
      </c>
      <c r="D306" s="240" t="s">
        <v>306</v>
      </c>
      <c r="E306" s="241" t="s">
        <v>808</v>
      </c>
      <c r="F306" s="242" t="s">
        <v>809</v>
      </c>
      <c r="G306" s="243" t="s">
        <v>238</v>
      </c>
      <c r="H306" s="244">
        <v>41.877000000000002</v>
      </c>
      <c r="I306" s="245"/>
      <c r="J306" s="246">
        <f>ROUND(I306*H306,2)</f>
        <v>0</v>
      </c>
      <c r="K306" s="247"/>
      <c r="L306" s="248"/>
      <c r="M306" s="249" t="s">
        <v>1</v>
      </c>
      <c r="N306" s="250" t="s">
        <v>38</v>
      </c>
      <c r="O306" s="88"/>
      <c r="P306" s="236">
        <f>O306*H306</f>
        <v>0</v>
      </c>
      <c r="Q306" s="236">
        <v>0.0012999999999999999</v>
      </c>
      <c r="R306" s="236">
        <f>Q306*H306</f>
        <v>0.054440099999999998</v>
      </c>
      <c r="S306" s="236">
        <v>0</v>
      </c>
      <c r="T306" s="23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8" t="s">
        <v>430</v>
      </c>
      <c r="AT306" s="238" t="s">
        <v>306</v>
      </c>
      <c r="AU306" s="238" t="s">
        <v>81</v>
      </c>
      <c r="AY306" s="14" t="s">
        <v>218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4" t="s">
        <v>79</v>
      </c>
      <c r="BK306" s="239">
        <f>ROUND(I306*H306,2)</f>
        <v>0</v>
      </c>
      <c r="BL306" s="14" t="s">
        <v>425</v>
      </c>
      <c r="BM306" s="238" t="s">
        <v>810</v>
      </c>
    </row>
    <row r="307" s="2" customFormat="1" ht="24.15" customHeight="1">
      <c r="A307" s="35"/>
      <c r="B307" s="36"/>
      <c r="C307" s="226" t="s">
        <v>811</v>
      </c>
      <c r="D307" s="226" t="s">
        <v>221</v>
      </c>
      <c r="E307" s="227" t="s">
        <v>812</v>
      </c>
      <c r="F307" s="228" t="s">
        <v>813</v>
      </c>
      <c r="G307" s="229" t="s">
        <v>451</v>
      </c>
      <c r="H307" s="251"/>
      <c r="I307" s="231"/>
      <c r="J307" s="232">
        <f>ROUND(I307*H307,2)</f>
        <v>0</v>
      </c>
      <c r="K307" s="233"/>
      <c r="L307" s="41"/>
      <c r="M307" s="234" t="s">
        <v>1</v>
      </c>
      <c r="N307" s="235" t="s">
        <v>38</v>
      </c>
      <c r="O307" s="88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8" t="s">
        <v>425</v>
      </c>
      <c r="AT307" s="238" t="s">
        <v>221</v>
      </c>
      <c r="AU307" s="238" t="s">
        <v>81</v>
      </c>
      <c r="AY307" s="14" t="s">
        <v>218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4" t="s">
        <v>79</v>
      </c>
      <c r="BK307" s="239">
        <f>ROUND(I307*H307,2)</f>
        <v>0</v>
      </c>
      <c r="BL307" s="14" t="s">
        <v>425</v>
      </c>
      <c r="BM307" s="238" t="s">
        <v>814</v>
      </c>
    </row>
    <row r="308" s="12" customFormat="1" ht="25.92" customHeight="1">
      <c r="A308" s="12"/>
      <c r="B308" s="210"/>
      <c r="C308" s="211"/>
      <c r="D308" s="212" t="s">
        <v>72</v>
      </c>
      <c r="E308" s="213" t="s">
        <v>306</v>
      </c>
      <c r="F308" s="213" t="s">
        <v>815</v>
      </c>
      <c r="G308" s="211"/>
      <c r="H308" s="211"/>
      <c r="I308" s="214"/>
      <c r="J308" s="215">
        <f>BK308</f>
        <v>0</v>
      </c>
      <c r="K308" s="211"/>
      <c r="L308" s="216"/>
      <c r="M308" s="217"/>
      <c r="N308" s="218"/>
      <c r="O308" s="218"/>
      <c r="P308" s="219">
        <f>P309</f>
        <v>0</v>
      </c>
      <c r="Q308" s="218"/>
      <c r="R308" s="219">
        <f>R309</f>
        <v>0</v>
      </c>
      <c r="S308" s="218"/>
      <c r="T308" s="220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1" t="s">
        <v>89</v>
      </c>
      <c r="AT308" s="222" t="s">
        <v>72</v>
      </c>
      <c r="AU308" s="222" t="s">
        <v>73</v>
      </c>
      <c r="AY308" s="221" t="s">
        <v>218</v>
      </c>
      <c r="BK308" s="223">
        <f>BK309</f>
        <v>0</v>
      </c>
    </row>
    <row r="309" s="12" customFormat="1" ht="22.8" customHeight="1">
      <c r="A309" s="12"/>
      <c r="B309" s="210"/>
      <c r="C309" s="211"/>
      <c r="D309" s="212" t="s">
        <v>72</v>
      </c>
      <c r="E309" s="224" t="s">
        <v>816</v>
      </c>
      <c r="F309" s="224" t="s">
        <v>817</v>
      </c>
      <c r="G309" s="211"/>
      <c r="H309" s="211"/>
      <c r="I309" s="214"/>
      <c r="J309" s="225">
        <f>BK309</f>
        <v>0</v>
      </c>
      <c r="K309" s="211"/>
      <c r="L309" s="216"/>
      <c r="M309" s="217"/>
      <c r="N309" s="218"/>
      <c r="O309" s="218"/>
      <c r="P309" s="219">
        <f>P310</f>
        <v>0</v>
      </c>
      <c r="Q309" s="218"/>
      <c r="R309" s="219">
        <f>R310</f>
        <v>0</v>
      </c>
      <c r="S309" s="218"/>
      <c r="T309" s="220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21" t="s">
        <v>89</v>
      </c>
      <c r="AT309" s="222" t="s">
        <v>72</v>
      </c>
      <c r="AU309" s="222" t="s">
        <v>79</v>
      </c>
      <c r="AY309" s="221" t="s">
        <v>218</v>
      </c>
      <c r="BK309" s="223">
        <f>BK310</f>
        <v>0</v>
      </c>
    </row>
    <row r="310" s="2" customFormat="1" ht="16.5" customHeight="1">
      <c r="A310" s="35"/>
      <c r="B310" s="36"/>
      <c r="C310" s="226" t="s">
        <v>818</v>
      </c>
      <c r="D310" s="226" t="s">
        <v>221</v>
      </c>
      <c r="E310" s="227" t="s">
        <v>819</v>
      </c>
      <c r="F310" s="228" t="s">
        <v>820</v>
      </c>
      <c r="G310" s="229" t="s">
        <v>224</v>
      </c>
      <c r="H310" s="230">
        <v>1</v>
      </c>
      <c r="I310" s="231"/>
      <c r="J310" s="232">
        <f>ROUND(I310*H310,2)</f>
        <v>0</v>
      </c>
      <c r="K310" s="233"/>
      <c r="L310" s="41"/>
      <c r="M310" s="252" t="s">
        <v>1</v>
      </c>
      <c r="N310" s="253" t="s">
        <v>38</v>
      </c>
      <c r="O310" s="254"/>
      <c r="P310" s="255">
        <f>O310*H310</f>
        <v>0</v>
      </c>
      <c r="Q310" s="255">
        <v>0</v>
      </c>
      <c r="R310" s="255">
        <f>Q310*H310</f>
        <v>0</v>
      </c>
      <c r="S310" s="255">
        <v>0</v>
      </c>
      <c r="T310" s="25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8" t="s">
        <v>821</v>
      </c>
      <c r="AT310" s="238" t="s">
        <v>221</v>
      </c>
      <c r="AU310" s="238" t="s">
        <v>81</v>
      </c>
      <c r="AY310" s="14" t="s">
        <v>218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4" t="s">
        <v>79</v>
      </c>
      <c r="BK310" s="239">
        <f>ROUND(I310*H310,2)</f>
        <v>0</v>
      </c>
      <c r="BL310" s="14" t="s">
        <v>821</v>
      </c>
      <c r="BM310" s="238" t="s">
        <v>822</v>
      </c>
    </row>
    <row r="311" s="2" customFormat="1" ht="6.96" customHeight="1">
      <c r="A311" s="35"/>
      <c r="B311" s="63"/>
      <c r="C311" s="64"/>
      <c r="D311" s="64"/>
      <c r="E311" s="64"/>
      <c r="F311" s="64"/>
      <c r="G311" s="64"/>
      <c r="H311" s="64"/>
      <c r="I311" s="64"/>
      <c r="J311" s="64"/>
      <c r="K311" s="64"/>
      <c r="L311" s="41"/>
      <c r="M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</sheetData>
  <sheetProtection sheet="1" autoFilter="0" formatColumns="0" formatRows="0" objects="1" scenarios="1" spinCount="100000" saltValue="QpW7PwOb9GtlsmrCcv/4a4Pq/KzjICE/Uat7Iq9LP4w7LXaEog8+UR+fz+dRsLseVW/AhofsOF3k/1rsw/dkVw==" hashValue="PlBLCgU80UWCfa1xDxMAhEoZRB+4ox/aMi0TfAG6k0jKWOgWKo/iwcyoxFzx9Uk0zO23cxStzFsVMtr1NJpQ+g==" algorithmName="SHA-512" password="CC35"/>
  <autoFilter ref="C147:K31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4:H134"/>
    <mergeCell ref="E138:H138"/>
    <mergeCell ref="E136:H136"/>
    <mergeCell ref="E140:H14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153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2059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2060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ROUND(J129,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ROUND((SUM(BE129:BE142)),  2)</f>
        <v>0</v>
      </c>
      <c r="G37" s="35"/>
      <c r="H37" s="35"/>
      <c r="I37" s="162">
        <v>0.20999999999999999</v>
      </c>
      <c r="J37" s="161">
        <f>ROUND(((SUM(BE129:BE142))*I37),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ROUND((SUM(BF129:BF142)),  2)</f>
        <v>0</v>
      </c>
      <c r="G38" s="35"/>
      <c r="H38" s="35"/>
      <c r="I38" s="162">
        <v>0.14999999999999999</v>
      </c>
      <c r="J38" s="161">
        <f>ROUND(((SUM(BF129:BF142))*I38),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ROUND((SUM(BG129:BG142)),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ROUND((SUM(BH129:BH142)),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ROUND((SUM(BI129:BI142)),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2059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007 - Vedlejší rozpočtové náklady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J129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2061</v>
      </c>
      <c r="E101" s="190"/>
      <c r="F101" s="190"/>
      <c r="G101" s="190"/>
      <c r="H101" s="190"/>
      <c r="I101" s="190"/>
      <c r="J101" s="191">
        <f>J130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2062</v>
      </c>
      <c r="E102" s="195"/>
      <c r="F102" s="195"/>
      <c r="G102" s="195"/>
      <c r="H102" s="195"/>
      <c r="I102" s="195"/>
      <c r="J102" s="196">
        <f>J131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29"/>
      <c r="D103" s="194" t="s">
        <v>2063</v>
      </c>
      <c r="E103" s="195"/>
      <c r="F103" s="195"/>
      <c r="G103" s="195"/>
      <c r="H103" s="195"/>
      <c r="I103" s="195"/>
      <c r="J103" s="196">
        <f>J135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2064</v>
      </c>
      <c r="E104" s="195"/>
      <c r="F104" s="195"/>
      <c r="G104" s="195"/>
      <c r="H104" s="195"/>
      <c r="I104" s="195"/>
      <c r="J104" s="196">
        <f>J138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2065</v>
      </c>
      <c r="E105" s="195"/>
      <c r="F105" s="195"/>
      <c r="G105" s="195"/>
      <c r="H105" s="195"/>
      <c r="I105" s="195"/>
      <c r="J105" s="196">
        <f>J140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203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1" t="str">
        <f>E7</f>
        <v>IROP - Stavební úpravy a přístavba objektu učeben v ZŠ Loučka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164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81" t="s">
        <v>165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166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82" t="s">
        <v>2059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168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3" t="str">
        <f>E13</f>
        <v>007 - Vedlejší rozpočtové náklady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20</v>
      </c>
      <c r="D123" s="37"/>
      <c r="E123" s="37"/>
      <c r="F123" s="24" t="str">
        <f>F16</f>
        <v>Loučka</v>
      </c>
      <c r="G123" s="37"/>
      <c r="H123" s="37"/>
      <c r="I123" s="29" t="s">
        <v>22</v>
      </c>
      <c r="J123" s="76" t="str">
        <f>IF(J16="","",J16)</f>
        <v>3. 6. 2021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24</v>
      </c>
      <c r="D125" s="37"/>
      <c r="E125" s="37"/>
      <c r="F125" s="24" t="str">
        <f>E19</f>
        <v xml:space="preserve">Obec Loučka </v>
      </c>
      <c r="G125" s="37"/>
      <c r="H125" s="37"/>
      <c r="I125" s="29" t="s">
        <v>29</v>
      </c>
      <c r="J125" s="33" t="str">
        <f>E25</f>
        <v>BP projekt,s.r.o.Valašské Meziříčí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31</v>
      </c>
      <c r="J126" s="33" t="str">
        <f>E28</f>
        <v>Fajfrová Irena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198"/>
      <c r="B128" s="199"/>
      <c r="C128" s="200" t="s">
        <v>204</v>
      </c>
      <c r="D128" s="201" t="s">
        <v>58</v>
      </c>
      <c r="E128" s="201" t="s">
        <v>54</v>
      </c>
      <c r="F128" s="201" t="s">
        <v>55</v>
      </c>
      <c r="G128" s="201" t="s">
        <v>205</v>
      </c>
      <c r="H128" s="201" t="s">
        <v>206</v>
      </c>
      <c r="I128" s="201" t="s">
        <v>207</v>
      </c>
      <c r="J128" s="202" t="s">
        <v>176</v>
      </c>
      <c r="K128" s="203" t="s">
        <v>208</v>
      </c>
      <c r="L128" s="204"/>
      <c r="M128" s="97" t="s">
        <v>1</v>
      </c>
      <c r="N128" s="98" t="s">
        <v>37</v>
      </c>
      <c r="O128" s="98" t="s">
        <v>209</v>
      </c>
      <c r="P128" s="98" t="s">
        <v>210</v>
      </c>
      <c r="Q128" s="98" t="s">
        <v>211</v>
      </c>
      <c r="R128" s="98" t="s">
        <v>212</v>
      </c>
      <c r="S128" s="98" t="s">
        <v>213</v>
      </c>
      <c r="T128" s="99" t="s">
        <v>214</v>
      </c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</row>
    <row r="129" s="2" customFormat="1" ht="22.8" customHeight="1">
      <c r="A129" s="35"/>
      <c r="B129" s="36"/>
      <c r="C129" s="104" t="s">
        <v>215</v>
      </c>
      <c r="D129" s="37"/>
      <c r="E129" s="37"/>
      <c r="F129" s="37"/>
      <c r="G129" s="37"/>
      <c r="H129" s="37"/>
      <c r="I129" s="37"/>
      <c r="J129" s="205">
        <f>BK129</f>
        <v>0</v>
      </c>
      <c r="K129" s="37"/>
      <c r="L129" s="41"/>
      <c r="M129" s="100"/>
      <c r="N129" s="206"/>
      <c r="O129" s="101"/>
      <c r="P129" s="207">
        <f>P130</f>
        <v>0</v>
      </c>
      <c r="Q129" s="101"/>
      <c r="R129" s="207">
        <f>R130</f>
        <v>0</v>
      </c>
      <c r="S129" s="101"/>
      <c r="T129" s="208">
        <f>T130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72</v>
      </c>
      <c r="AU129" s="14" t="s">
        <v>178</v>
      </c>
      <c r="BK129" s="209">
        <f>BK130</f>
        <v>0</v>
      </c>
    </row>
    <row r="130" s="12" customFormat="1" ht="25.92" customHeight="1">
      <c r="A130" s="12"/>
      <c r="B130" s="210"/>
      <c r="C130" s="211"/>
      <c r="D130" s="212" t="s">
        <v>72</v>
      </c>
      <c r="E130" s="213" t="s">
        <v>2066</v>
      </c>
      <c r="F130" s="213" t="s">
        <v>2067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P131+P135+P138+P140</f>
        <v>0</v>
      </c>
      <c r="Q130" s="218"/>
      <c r="R130" s="219">
        <f>R131+R135+R138+R140</f>
        <v>0</v>
      </c>
      <c r="S130" s="218"/>
      <c r="T130" s="220">
        <f>T131+T135+T138+T140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1516</v>
      </c>
      <c r="AT130" s="222" t="s">
        <v>72</v>
      </c>
      <c r="AU130" s="222" t="s">
        <v>73</v>
      </c>
      <c r="AY130" s="221" t="s">
        <v>218</v>
      </c>
      <c r="BK130" s="223">
        <f>BK131+BK135+BK138+BK140</f>
        <v>0</v>
      </c>
    </row>
    <row r="131" s="12" customFormat="1" ht="22.8" customHeight="1">
      <c r="A131" s="12"/>
      <c r="B131" s="210"/>
      <c r="C131" s="211"/>
      <c r="D131" s="212" t="s">
        <v>72</v>
      </c>
      <c r="E131" s="224" t="s">
        <v>2068</v>
      </c>
      <c r="F131" s="224" t="s">
        <v>2069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SUM(P132:P134)</f>
        <v>0</v>
      </c>
      <c r="Q131" s="218"/>
      <c r="R131" s="219">
        <f>SUM(R132:R134)</f>
        <v>0</v>
      </c>
      <c r="S131" s="218"/>
      <c r="T131" s="22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1516</v>
      </c>
      <c r="AT131" s="222" t="s">
        <v>72</v>
      </c>
      <c r="AU131" s="222" t="s">
        <v>79</v>
      </c>
      <c r="AY131" s="221" t="s">
        <v>218</v>
      </c>
      <c r="BK131" s="223">
        <f>SUM(BK132:BK134)</f>
        <v>0</v>
      </c>
    </row>
    <row r="132" s="2" customFormat="1" ht="16.5" customHeight="1">
      <c r="A132" s="35"/>
      <c r="B132" s="36"/>
      <c r="C132" s="226" t="s">
        <v>79</v>
      </c>
      <c r="D132" s="226" t="s">
        <v>221</v>
      </c>
      <c r="E132" s="227" t="s">
        <v>2070</v>
      </c>
      <c r="F132" s="228" t="s">
        <v>2071</v>
      </c>
      <c r="G132" s="229" t="s">
        <v>2072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2073</v>
      </c>
      <c r="AT132" s="238" t="s">
        <v>221</v>
      </c>
      <c r="AU132" s="238" t="s">
        <v>81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2073</v>
      </c>
      <c r="BM132" s="238" t="s">
        <v>2074</v>
      </c>
    </row>
    <row r="133" s="2" customFormat="1" ht="16.5" customHeight="1">
      <c r="A133" s="35"/>
      <c r="B133" s="36"/>
      <c r="C133" s="226" t="s">
        <v>81</v>
      </c>
      <c r="D133" s="226" t="s">
        <v>221</v>
      </c>
      <c r="E133" s="227" t="s">
        <v>2075</v>
      </c>
      <c r="F133" s="228" t="s">
        <v>2076</v>
      </c>
      <c r="G133" s="229" t="s">
        <v>2072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2073</v>
      </c>
      <c r="AT133" s="238" t="s">
        <v>221</v>
      </c>
      <c r="AU133" s="238" t="s">
        <v>81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2073</v>
      </c>
      <c r="BM133" s="238" t="s">
        <v>2077</v>
      </c>
    </row>
    <row r="134" s="2" customFormat="1" ht="16.5" customHeight="1">
      <c r="A134" s="35"/>
      <c r="B134" s="36"/>
      <c r="C134" s="226" t="s">
        <v>89</v>
      </c>
      <c r="D134" s="226" t="s">
        <v>221</v>
      </c>
      <c r="E134" s="227" t="s">
        <v>2078</v>
      </c>
      <c r="F134" s="228" t="s">
        <v>2079</v>
      </c>
      <c r="G134" s="229" t="s">
        <v>2072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2073</v>
      </c>
      <c r="AT134" s="238" t="s">
        <v>221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2073</v>
      </c>
      <c r="BM134" s="238" t="s">
        <v>2080</v>
      </c>
    </row>
    <row r="135" s="12" customFormat="1" ht="22.8" customHeight="1">
      <c r="A135" s="12"/>
      <c r="B135" s="210"/>
      <c r="C135" s="211"/>
      <c r="D135" s="212" t="s">
        <v>72</v>
      </c>
      <c r="E135" s="224" t="s">
        <v>2081</v>
      </c>
      <c r="F135" s="224" t="s">
        <v>2082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SUM(P136:P137)</f>
        <v>0</v>
      </c>
      <c r="Q135" s="218"/>
      <c r="R135" s="219">
        <f>SUM(R136:R137)</f>
        <v>0</v>
      </c>
      <c r="S135" s="218"/>
      <c r="T135" s="22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1516</v>
      </c>
      <c r="AT135" s="222" t="s">
        <v>72</v>
      </c>
      <c r="AU135" s="222" t="s">
        <v>79</v>
      </c>
      <c r="AY135" s="221" t="s">
        <v>218</v>
      </c>
      <c r="BK135" s="223">
        <f>SUM(BK136:BK137)</f>
        <v>0</v>
      </c>
    </row>
    <row r="136" s="2" customFormat="1" ht="16.5" customHeight="1">
      <c r="A136" s="35"/>
      <c r="B136" s="36"/>
      <c r="C136" s="226" t="s">
        <v>96</v>
      </c>
      <c r="D136" s="226" t="s">
        <v>221</v>
      </c>
      <c r="E136" s="227" t="s">
        <v>2083</v>
      </c>
      <c r="F136" s="228" t="s">
        <v>2084</v>
      </c>
      <c r="G136" s="229" t="s">
        <v>2072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2073</v>
      </c>
      <c r="AT136" s="238" t="s">
        <v>221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2073</v>
      </c>
      <c r="BM136" s="238" t="s">
        <v>2085</v>
      </c>
    </row>
    <row r="137" s="2" customFormat="1" ht="16.5" customHeight="1">
      <c r="A137" s="35"/>
      <c r="B137" s="36"/>
      <c r="C137" s="226" t="s">
        <v>309</v>
      </c>
      <c r="D137" s="226" t="s">
        <v>221</v>
      </c>
      <c r="E137" s="227" t="s">
        <v>2086</v>
      </c>
      <c r="F137" s="228" t="s">
        <v>2087</v>
      </c>
      <c r="G137" s="229" t="s">
        <v>2072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2073</v>
      </c>
      <c r="AT137" s="238" t="s">
        <v>221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2073</v>
      </c>
      <c r="BM137" s="238" t="s">
        <v>2088</v>
      </c>
    </row>
    <row r="138" s="12" customFormat="1" ht="22.8" customHeight="1">
      <c r="A138" s="12"/>
      <c r="B138" s="210"/>
      <c r="C138" s="211"/>
      <c r="D138" s="212" t="s">
        <v>72</v>
      </c>
      <c r="E138" s="224" t="s">
        <v>2089</v>
      </c>
      <c r="F138" s="224" t="s">
        <v>2090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P139</f>
        <v>0</v>
      </c>
      <c r="Q138" s="218"/>
      <c r="R138" s="219">
        <f>R139</f>
        <v>0</v>
      </c>
      <c r="S138" s="218"/>
      <c r="T138" s="22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1516</v>
      </c>
      <c r="AT138" s="222" t="s">
        <v>72</v>
      </c>
      <c r="AU138" s="222" t="s">
        <v>79</v>
      </c>
      <c r="AY138" s="221" t="s">
        <v>218</v>
      </c>
      <c r="BK138" s="223">
        <f>BK139</f>
        <v>0</v>
      </c>
    </row>
    <row r="139" s="2" customFormat="1" ht="16.5" customHeight="1">
      <c r="A139" s="35"/>
      <c r="B139" s="36"/>
      <c r="C139" s="226" t="s">
        <v>1516</v>
      </c>
      <c r="D139" s="226" t="s">
        <v>221</v>
      </c>
      <c r="E139" s="227" t="s">
        <v>2091</v>
      </c>
      <c r="F139" s="228" t="s">
        <v>2092</v>
      </c>
      <c r="G139" s="229" t="s">
        <v>2072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2073</v>
      </c>
      <c r="AT139" s="238" t="s">
        <v>221</v>
      </c>
      <c r="AU139" s="238" t="s">
        <v>81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2073</v>
      </c>
      <c r="BM139" s="238" t="s">
        <v>2093</v>
      </c>
    </row>
    <row r="140" s="12" customFormat="1" ht="22.8" customHeight="1">
      <c r="A140" s="12"/>
      <c r="B140" s="210"/>
      <c r="C140" s="211"/>
      <c r="D140" s="212" t="s">
        <v>72</v>
      </c>
      <c r="E140" s="224" t="s">
        <v>2094</v>
      </c>
      <c r="F140" s="224" t="s">
        <v>833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SUM(P141:P142)</f>
        <v>0</v>
      </c>
      <c r="Q140" s="218"/>
      <c r="R140" s="219">
        <f>SUM(R141:R142)</f>
        <v>0</v>
      </c>
      <c r="S140" s="218"/>
      <c r="T140" s="220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1516</v>
      </c>
      <c r="AT140" s="222" t="s">
        <v>72</v>
      </c>
      <c r="AU140" s="222" t="s">
        <v>79</v>
      </c>
      <c r="AY140" s="221" t="s">
        <v>218</v>
      </c>
      <c r="BK140" s="223">
        <f>SUM(BK141:BK142)</f>
        <v>0</v>
      </c>
    </row>
    <row r="141" s="2" customFormat="1" ht="16.5" customHeight="1">
      <c r="A141" s="35"/>
      <c r="B141" s="36"/>
      <c r="C141" s="226" t="s">
        <v>258</v>
      </c>
      <c r="D141" s="226" t="s">
        <v>221</v>
      </c>
      <c r="E141" s="227" t="s">
        <v>2095</v>
      </c>
      <c r="F141" s="228" t="s">
        <v>2096</v>
      </c>
      <c r="G141" s="229" t="s">
        <v>2072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2073</v>
      </c>
      <c r="AT141" s="238" t="s">
        <v>221</v>
      </c>
      <c r="AU141" s="238" t="s">
        <v>81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2073</v>
      </c>
      <c r="BM141" s="238" t="s">
        <v>2097</v>
      </c>
    </row>
    <row r="142" s="2" customFormat="1" ht="16.5" customHeight="1">
      <c r="A142" s="35"/>
      <c r="B142" s="36"/>
      <c r="C142" s="226" t="s">
        <v>850</v>
      </c>
      <c r="D142" s="226" t="s">
        <v>221</v>
      </c>
      <c r="E142" s="227" t="s">
        <v>2098</v>
      </c>
      <c r="F142" s="228" t="s">
        <v>2099</v>
      </c>
      <c r="G142" s="229" t="s">
        <v>2072</v>
      </c>
      <c r="H142" s="230">
        <v>1</v>
      </c>
      <c r="I142" s="231"/>
      <c r="J142" s="232">
        <f>ROUND(I142*H142,2)</f>
        <v>0</v>
      </c>
      <c r="K142" s="233"/>
      <c r="L142" s="41"/>
      <c r="M142" s="252" t="s">
        <v>1</v>
      </c>
      <c r="N142" s="253" t="s">
        <v>38</v>
      </c>
      <c r="O142" s="254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2073</v>
      </c>
      <c r="AT142" s="238" t="s">
        <v>221</v>
      </c>
      <c r="AU142" s="238" t="s">
        <v>81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2073</v>
      </c>
      <c r="BM142" s="238" t="s">
        <v>2100</v>
      </c>
    </row>
    <row r="143" s="2" customFormat="1" ht="6.96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sheet="1" autoFilter="0" formatColumns="0" formatRows="0" objects="1" scenarios="1" spinCount="100000" saltValue="eqxg8nzLYeudruyIBV0PsbOUtKa7+hQjrtnx6sek6nMirIFOHxfQc6KocEkj0x3q4T8LhLtQWwQxRmjDxYbQKQ==" hashValue="a/B8xDsr/l3O2oWFl49BCx+1+uz0SRaQ5g9XwyeqJPjTJiOPtnt2SD2E4/pc0Kf+F6rPfg44bJFqhJo0xyxihg==" algorithmName="SHA-512" password="CC35"/>
  <autoFilter ref="C128:K14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155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2059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2101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ROUND((SUM(BE131:BE165)),  2)</f>
        <v>0</v>
      </c>
      <c r="G37" s="35"/>
      <c r="H37" s="35"/>
      <c r="I37" s="162">
        <v>0.20999999999999999</v>
      </c>
      <c r="J37" s="161">
        <f>ROUND(((SUM(BE131:BE165))*I37),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ROUND((SUM(BF131:BF165)),  2)</f>
        <v>0</v>
      </c>
      <c r="G38" s="35"/>
      <c r="H38" s="35"/>
      <c r="I38" s="162">
        <v>0.14999999999999999</v>
      </c>
      <c r="J38" s="161">
        <f>ROUND(((SUM(BF131:BF165))*I38),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ROUND((SUM(BG131:BG165)),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ROUND((SUM(BH131:BH165)),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ROUND((SUM(BI131:BI165)),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2059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006 - Úpravy venkovního prostranství v areálu zařízení ZŠ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179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2102</v>
      </c>
      <c r="E102" s="195"/>
      <c r="F102" s="195"/>
      <c r="G102" s="195"/>
      <c r="H102" s="195"/>
      <c r="I102" s="195"/>
      <c r="J102" s="196">
        <f>J133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29"/>
      <c r="D103" s="194" t="s">
        <v>2103</v>
      </c>
      <c r="E103" s="195"/>
      <c r="F103" s="195"/>
      <c r="G103" s="195"/>
      <c r="H103" s="195"/>
      <c r="I103" s="195"/>
      <c r="J103" s="196">
        <f>J142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183</v>
      </c>
      <c r="E104" s="195"/>
      <c r="F104" s="195"/>
      <c r="G104" s="195"/>
      <c r="H104" s="195"/>
      <c r="I104" s="195"/>
      <c r="J104" s="196">
        <f>J151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184</v>
      </c>
      <c r="E105" s="195"/>
      <c r="F105" s="195"/>
      <c r="G105" s="195"/>
      <c r="H105" s="195"/>
      <c r="I105" s="195"/>
      <c r="J105" s="196">
        <f>J153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185</v>
      </c>
      <c r="E106" s="195"/>
      <c r="F106" s="195"/>
      <c r="G106" s="195"/>
      <c r="H106" s="195"/>
      <c r="I106" s="195"/>
      <c r="J106" s="196">
        <f>J159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29"/>
      <c r="D107" s="194" t="s">
        <v>186</v>
      </c>
      <c r="E107" s="195"/>
      <c r="F107" s="195"/>
      <c r="G107" s="195"/>
      <c r="H107" s="195"/>
      <c r="I107" s="195"/>
      <c r="J107" s="196">
        <f>J164</f>
        <v>0</v>
      </c>
      <c r="K107" s="129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203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1" t="str">
        <f>E7</f>
        <v>IROP - Stavební úpravy a přístavba objektu učeben v ZŠ Loučka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164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81" t="s">
        <v>165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166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82" t="s">
        <v>2059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168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3" t="str">
        <f>E13</f>
        <v>006 - Úpravy venkovního prostranství v areálu zařízení ZŠ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20</v>
      </c>
      <c r="D125" s="37"/>
      <c r="E125" s="37"/>
      <c r="F125" s="24" t="str">
        <f>F16</f>
        <v>Loučka</v>
      </c>
      <c r="G125" s="37"/>
      <c r="H125" s="37"/>
      <c r="I125" s="29" t="s">
        <v>22</v>
      </c>
      <c r="J125" s="76" t="str">
        <f>IF(J16="","",J16)</f>
        <v>3. 6. 2021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24</v>
      </c>
      <c r="D127" s="37"/>
      <c r="E127" s="37"/>
      <c r="F127" s="24" t="str">
        <f>E19</f>
        <v xml:space="preserve">Obec Loučka </v>
      </c>
      <c r="G127" s="37"/>
      <c r="H127" s="37"/>
      <c r="I127" s="29" t="s">
        <v>29</v>
      </c>
      <c r="J127" s="33" t="str">
        <f>E25</f>
        <v>BP projekt,s.r.o.Valašské Meziříčí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31</v>
      </c>
      <c r="J128" s="33" t="str">
        <f>E28</f>
        <v>Fajfrová Irena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204</v>
      </c>
      <c r="D130" s="201" t="s">
        <v>58</v>
      </c>
      <c r="E130" s="201" t="s">
        <v>54</v>
      </c>
      <c r="F130" s="201" t="s">
        <v>55</v>
      </c>
      <c r="G130" s="201" t="s">
        <v>205</v>
      </c>
      <c r="H130" s="201" t="s">
        <v>206</v>
      </c>
      <c r="I130" s="201" t="s">
        <v>207</v>
      </c>
      <c r="J130" s="202" t="s">
        <v>176</v>
      </c>
      <c r="K130" s="203" t="s">
        <v>208</v>
      </c>
      <c r="L130" s="204"/>
      <c r="M130" s="97" t="s">
        <v>1</v>
      </c>
      <c r="N130" s="98" t="s">
        <v>37</v>
      </c>
      <c r="O130" s="98" t="s">
        <v>209</v>
      </c>
      <c r="P130" s="98" t="s">
        <v>210</v>
      </c>
      <c r="Q130" s="98" t="s">
        <v>211</v>
      </c>
      <c r="R130" s="98" t="s">
        <v>212</v>
      </c>
      <c r="S130" s="98" t="s">
        <v>213</v>
      </c>
      <c r="T130" s="99" t="s">
        <v>214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04" t="s">
        <v>215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0"/>
      <c r="N131" s="206"/>
      <c r="O131" s="101"/>
      <c r="P131" s="207">
        <f>P132</f>
        <v>0</v>
      </c>
      <c r="Q131" s="101"/>
      <c r="R131" s="207">
        <f>R132</f>
        <v>55.298819799999997</v>
      </c>
      <c r="S131" s="101"/>
      <c r="T131" s="208">
        <f>T132</f>
        <v>72.490600000000001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178</v>
      </c>
      <c r="BK131" s="209">
        <f>BK132</f>
        <v>0</v>
      </c>
    </row>
    <row r="132" s="12" customFormat="1" ht="25.92" customHeight="1">
      <c r="A132" s="12"/>
      <c r="B132" s="210"/>
      <c r="C132" s="211"/>
      <c r="D132" s="212" t="s">
        <v>72</v>
      </c>
      <c r="E132" s="213" t="s">
        <v>216</v>
      </c>
      <c r="F132" s="213" t="s">
        <v>217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P133+P142+P151+P153+P159+P164</f>
        <v>0</v>
      </c>
      <c r="Q132" s="218"/>
      <c r="R132" s="219">
        <f>R133+R142+R151+R153+R159+R164</f>
        <v>55.298819799999997</v>
      </c>
      <c r="S132" s="218"/>
      <c r="T132" s="220">
        <f>T133+T142+T151+T153+T159+T164</f>
        <v>72.490600000000001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72</v>
      </c>
      <c r="AU132" s="222" t="s">
        <v>73</v>
      </c>
      <c r="AY132" s="221" t="s">
        <v>218</v>
      </c>
      <c r="BK132" s="223">
        <f>BK133+BK142+BK151+BK153+BK159+BK164</f>
        <v>0</v>
      </c>
    </row>
    <row r="133" s="12" customFormat="1" ht="22.8" customHeight="1">
      <c r="A133" s="12"/>
      <c r="B133" s="210"/>
      <c r="C133" s="211"/>
      <c r="D133" s="212" t="s">
        <v>72</v>
      </c>
      <c r="E133" s="224" t="s">
        <v>79</v>
      </c>
      <c r="F133" s="224" t="s">
        <v>2104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SUM(P134:P141)</f>
        <v>0</v>
      </c>
      <c r="Q133" s="218"/>
      <c r="R133" s="219">
        <f>SUM(R134:R141)</f>
        <v>0</v>
      </c>
      <c r="S133" s="218"/>
      <c r="T133" s="220">
        <f>SUM(T134:T141)</f>
        <v>72.490600000000001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79</v>
      </c>
      <c r="AT133" s="222" t="s">
        <v>72</v>
      </c>
      <c r="AU133" s="222" t="s">
        <v>79</v>
      </c>
      <c r="AY133" s="221" t="s">
        <v>218</v>
      </c>
      <c r="BK133" s="223">
        <f>SUM(BK134:BK141)</f>
        <v>0</v>
      </c>
    </row>
    <row r="134" s="2" customFormat="1" ht="24.15" customHeight="1">
      <c r="A134" s="35"/>
      <c r="B134" s="36"/>
      <c r="C134" s="226" t="s">
        <v>79</v>
      </c>
      <c r="D134" s="226" t="s">
        <v>221</v>
      </c>
      <c r="E134" s="227" t="s">
        <v>2105</v>
      </c>
      <c r="F134" s="228" t="s">
        <v>2106</v>
      </c>
      <c r="G134" s="229" t="s">
        <v>238</v>
      </c>
      <c r="H134" s="230">
        <v>147.94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0.255</v>
      </c>
      <c r="T134" s="237">
        <f>S134*H134</f>
        <v>37.724699999999999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81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2107</v>
      </c>
    </row>
    <row r="135" s="2" customFormat="1" ht="24.15" customHeight="1">
      <c r="A135" s="35"/>
      <c r="B135" s="36"/>
      <c r="C135" s="226" t="s">
        <v>81</v>
      </c>
      <c r="D135" s="226" t="s">
        <v>221</v>
      </c>
      <c r="E135" s="227" t="s">
        <v>2108</v>
      </c>
      <c r="F135" s="228" t="s">
        <v>2109</v>
      </c>
      <c r="G135" s="229" t="s">
        <v>238</v>
      </c>
      <c r="H135" s="230">
        <v>147.94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0.23499999999999999</v>
      </c>
      <c r="T135" s="237">
        <f>S135*H135</f>
        <v>34.765899999999995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81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2110</v>
      </c>
    </row>
    <row r="136" s="2" customFormat="1" ht="24.15" customHeight="1">
      <c r="A136" s="35"/>
      <c r="B136" s="36"/>
      <c r="C136" s="226" t="s">
        <v>925</v>
      </c>
      <c r="D136" s="226" t="s">
        <v>221</v>
      </c>
      <c r="E136" s="227" t="s">
        <v>2111</v>
      </c>
      <c r="F136" s="228" t="s">
        <v>2112</v>
      </c>
      <c r="G136" s="229" t="s">
        <v>287</v>
      </c>
      <c r="H136" s="230">
        <v>59.438000000000002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81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2113</v>
      </c>
    </row>
    <row r="137" s="2" customFormat="1" ht="33" customHeight="1">
      <c r="A137" s="35"/>
      <c r="B137" s="36"/>
      <c r="C137" s="226" t="s">
        <v>244</v>
      </c>
      <c r="D137" s="226" t="s">
        <v>221</v>
      </c>
      <c r="E137" s="227" t="s">
        <v>2114</v>
      </c>
      <c r="F137" s="228" t="s">
        <v>2115</v>
      </c>
      <c r="G137" s="229" t="s">
        <v>287</v>
      </c>
      <c r="H137" s="230">
        <v>17.831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81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2116</v>
      </c>
    </row>
    <row r="138" s="2" customFormat="1" ht="37.8" customHeight="1">
      <c r="A138" s="35"/>
      <c r="B138" s="36"/>
      <c r="C138" s="226" t="s">
        <v>249</v>
      </c>
      <c r="D138" s="226" t="s">
        <v>221</v>
      </c>
      <c r="E138" s="227" t="s">
        <v>2117</v>
      </c>
      <c r="F138" s="228" t="s">
        <v>2118</v>
      </c>
      <c r="G138" s="229" t="s">
        <v>287</v>
      </c>
      <c r="H138" s="230">
        <v>59.438000000000002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2119</v>
      </c>
    </row>
    <row r="139" s="2" customFormat="1" ht="24.15" customHeight="1">
      <c r="A139" s="35"/>
      <c r="B139" s="36"/>
      <c r="C139" s="226" t="s">
        <v>253</v>
      </c>
      <c r="D139" s="226" t="s">
        <v>221</v>
      </c>
      <c r="E139" s="227" t="s">
        <v>2120</v>
      </c>
      <c r="F139" s="228" t="s">
        <v>2121</v>
      </c>
      <c r="G139" s="229" t="s">
        <v>233</v>
      </c>
      <c r="H139" s="230">
        <v>99.260999999999996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81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2122</v>
      </c>
    </row>
    <row r="140" s="2" customFormat="1" ht="16.5" customHeight="1">
      <c r="A140" s="35"/>
      <c r="B140" s="36"/>
      <c r="C140" s="226" t="s">
        <v>935</v>
      </c>
      <c r="D140" s="226" t="s">
        <v>221</v>
      </c>
      <c r="E140" s="227" t="s">
        <v>2123</v>
      </c>
      <c r="F140" s="228" t="s">
        <v>2124</v>
      </c>
      <c r="G140" s="229" t="s">
        <v>287</v>
      </c>
      <c r="H140" s="230">
        <v>59.438000000000002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81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2125</v>
      </c>
    </row>
    <row r="141" s="2" customFormat="1" ht="24.15" customHeight="1">
      <c r="A141" s="35"/>
      <c r="B141" s="36"/>
      <c r="C141" s="226" t="s">
        <v>430</v>
      </c>
      <c r="D141" s="226" t="s">
        <v>221</v>
      </c>
      <c r="E141" s="227" t="s">
        <v>2126</v>
      </c>
      <c r="F141" s="228" t="s">
        <v>2127</v>
      </c>
      <c r="G141" s="229" t="s">
        <v>238</v>
      </c>
      <c r="H141" s="230">
        <v>214.08000000000001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81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2128</v>
      </c>
    </row>
    <row r="142" s="12" customFormat="1" ht="22.8" customHeight="1">
      <c r="A142" s="12"/>
      <c r="B142" s="210"/>
      <c r="C142" s="211"/>
      <c r="D142" s="212" t="s">
        <v>72</v>
      </c>
      <c r="E142" s="224" t="s">
        <v>1516</v>
      </c>
      <c r="F142" s="224" t="s">
        <v>2129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SUM(P143:P150)</f>
        <v>0</v>
      </c>
      <c r="Q142" s="218"/>
      <c r="R142" s="219">
        <f>SUM(R143:R150)</f>
        <v>52.705599800000002</v>
      </c>
      <c r="S142" s="218"/>
      <c r="T142" s="220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72</v>
      </c>
      <c r="AU142" s="222" t="s">
        <v>79</v>
      </c>
      <c r="AY142" s="221" t="s">
        <v>218</v>
      </c>
      <c r="BK142" s="223">
        <f>SUM(BK143:BK150)</f>
        <v>0</v>
      </c>
    </row>
    <row r="143" s="2" customFormat="1" ht="24.15" customHeight="1">
      <c r="A143" s="35"/>
      <c r="B143" s="36"/>
      <c r="C143" s="226" t="s">
        <v>312</v>
      </c>
      <c r="D143" s="226" t="s">
        <v>221</v>
      </c>
      <c r="E143" s="227" t="s">
        <v>2130</v>
      </c>
      <c r="F143" s="228" t="s">
        <v>2131</v>
      </c>
      <c r="G143" s="229" t="s">
        <v>238</v>
      </c>
      <c r="H143" s="230">
        <v>214.08000000000001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81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2132</v>
      </c>
    </row>
    <row r="144" s="2" customFormat="1" ht="16.5" customHeight="1">
      <c r="A144" s="35"/>
      <c r="B144" s="36"/>
      <c r="C144" s="226" t="s">
        <v>121</v>
      </c>
      <c r="D144" s="226" t="s">
        <v>221</v>
      </c>
      <c r="E144" s="227" t="s">
        <v>2133</v>
      </c>
      <c r="F144" s="228" t="s">
        <v>2134</v>
      </c>
      <c r="G144" s="229" t="s">
        <v>238</v>
      </c>
      <c r="H144" s="230">
        <v>66.140000000000001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81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2135</v>
      </c>
    </row>
    <row r="145" s="2" customFormat="1" ht="16.5" customHeight="1">
      <c r="A145" s="35"/>
      <c r="B145" s="36"/>
      <c r="C145" s="226" t="s">
        <v>124</v>
      </c>
      <c r="D145" s="226" t="s">
        <v>221</v>
      </c>
      <c r="E145" s="227" t="s">
        <v>2136</v>
      </c>
      <c r="F145" s="228" t="s">
        <v>2137</v>
      </c>
      <c r="G145" s="229" t="s">
        <v>238</v>
      </c>
      <c r="H145" s="230">
        <v>147.94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81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2138</v>
      </c>
    </row>
    <row r="146" s="2" customFormat="1" ht="16.5" customHeight="1">
      <c r="A146" s="35"/>
      <c r="B146" s="36"/>
      <c r="C146" s="226" t="s">
        <v>127</v>
      </c>
      <c r="D146" s="226" t="s">
        <v>221</v>
      </c>
      <c r="E146" s="227" t="s">
        <v>2139</v>
      </c>
      <c r="F146" s="228" t="s">
        <v>2140</v>
      </c>
      <c r="G146" s="229" t="s">
        <v>238</v>
      </c>
      <c r="H146" s="230">
        <v>147.94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81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2141</v>
      </c>
    </row>
    <row r="147" s="2" customFormat="1" ht="21.75" customHeight="1">
      <c r="A147" s="35"/>
      <c r="B147" s="36"/>
      <c r="C147" s="226" t="s">
        <v>130</v>
      </c>
      <c r="D147" s="226" t="s">
        <v>221</v>
      </c>
      <c r="E147" s="227" t="s">
        <v>2142</v>
      </c>
      <c r="F147" s="228" t="s">
        <v>2143</v>
      </c>
      <c r="G147" s="229" t="s">
        <v>238</v>
      </c>
      <c r="H147" s="230">
        <v>5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81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2144</v>
      </c>
    </row>
    <row r="148" s="2" customFormat="1" ht="16.5" customHeight="1">
      <c r="A148" s="35"/>
      <c r="B148" s="36"/>
      <c r="C148" s="226" t="s">
        <v>869</v>
      </c>
      <c r="D148" s="226" t="s">
        <v>221</v>
      </c>
      <c r="E148" s="227" t="s">
        <v>2145</v>
      </c>
      <c r="F148" s="228" t="s">
        <v>2146</v>
      </c>
      <c r="G148" s="229" t="s">
        <v>238</v>
      </c>
      <c r="H148" s="230">
        <v>66.140000000000001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0.15175</v>
      </c>
      <c r="R148" s="236">
        <f>Q148*H148</f>
        <v>10.036745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81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2147</v>
      </c>
    </row>
    <row r="149" s="2" customFormat="1" ht="24.15" customHeight="1">
      <c r="A149" s="35"/>
      <c r="B149" s="36"/>
      <c r="C149" s="226" t="s">
        <v>8</v>
      </c>
      <c r="D149" s="226" t="s">
        <v>221</v>
      </c>
      <c r="E149" s="227" t="s">
        <v>2148</v>
      </c>
      <c r="F149" s="228" t="s">
        <v>2149</v>
      </c>
      <c r="G149" s="229" t="s">
        <v>238</v>
      </c>
      <c r="H149" s="230">
        <v>147.94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0.10362</v>
      </c>
      <c r="R149" s="236">
        <f>Q149*H149</f>
        <v>15.329542800000001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81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2150</v>
      </c>
    </row>
    <row r="150" s="2" customFormat="1" ht="16.5" customHeight="1">
      <c r="A150" s="35"/>
      <c r="B150" s="36"/>
      <c r="C150" s="240" t="s">
        <v>939</v>
      </c>
      <c r="D150" s="240" t="s">
        <v>306</v>
      </c>
      <c r="E150" s="241" t="s">
        <v>2151</v>
      </c>
      <c r="F150" s="242" t="s">
        <v>2152</v>
      </c>
      <c r="G150" s="243" t="s">
        <v>238</v>
      </c>
      <c r="H150" s="244">
        <v>155.33699999999999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88"/>
      <c r="P150" s="236">
        <f>O150*H150</f>
        <v>0</v>
      </c>
      <c r="Q150" s="236">
        <v>0.17599999999999999</v>
      </c>
      <c r="R150" s="236">
        <f>Q150*H150</f>
        <v>27.339311999999996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309</v>
      </c>
      <c r="AT150" s="238" t="s">
        <v>306</v>
      </c>
      <c r="AU150" s="238" t="s">
        <v>81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96</v>
      </c>
      <c r="BM150" s="238" t="s">
        <v>2153</v>
      </c>
    </row>
    <row r="151" s="12" customFormat="1" ht="22.8" customHeight="1">
      <c r="A151" s="12"/>
      <c r="B151" s="210"/>
      <c r="C151" s="211"/>
      <c r="D151" s="212" t="s">
        <v>72</v>
      </c>
      <c r="E151" s="224" t="s">
        <v>309</v>
      </c>
      <c r="F151" s="224" t="s">
        <v>311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0.42368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79</v>
      </c>
      <c r="AT151" s="222" t="s">
        <v>72</v>
      </c>
      <c r="AU151" s="222" t="s">
        <v>79</v>
      </c>
      <c r="AY151" s="221" t="s">
        <v>218</v>
      </c>
      <c r="BK151" s="223">
        <f>BK152</f>
        <v>0</v>
      </c>
    </row>
    <row r="152" s="2" customFormat="1" ht="24.15" customHeight="1">
      <c r="A152" s="35"/>
      <c r="B152" s="36"/>
      <c r="C152" s="226" t="s">
        <v>879</v>
      </c>
      <c r="D152" s="226" t="s">
        <v>221</v>
      </c>
      <c r="E152" s="227" t="s">
        <v>2154</v>
      </c>
      <c r="F152" s="228" t="s">
        <v>2155</v>
      </c>
      <c r="G152" s="229" t="s">
        <v>224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0.42368</v>
      </c>
      <c r="R152" s="236">
        <f>Q152*H152</f>
        <v>0.42368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81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2156</v>
      </c>
    </row>
    <row r="153" s="12" customFormat="1" ht="22.8" customHeight="1">
      <c r="A153" s="12"/>
      <c r="B153" s="210"/>
      <c r="C153" s="211"/>
      <c r="D153" s="212" t="s">
        <v>72</v>
      </c>
      <c r="E153" s="224" t="s">
        <v>312</v>
      </c>
      <c r="F153" s="224" t="s">
        <v>313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SUM(P154:P158)</f>
        <v>0</v>
      </c>
      <c r="Q153" s="218"/>
      <c r="R153" s="219">
        <f>SUM(R154:R158)</f>
        <v>2.16954</v>
      </c>
      <c r="S153" s="218"/>
      <c r="T153" s="220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79</v>
      </c>
      <c r="AT153" s="222" t="s">
        <v>72</v>
      </c>
      <c r="AU153" s="222" t="s">
        <v>79</v>
      </c>
      <c r="AY153" s="221" t="s">
        <v>218</v>
      </c>
      <c r="BK153" s="223">
        <f>SUM(BK154:BK158)</f>
        <v>0</v>
      </c>
    </row>
    <row r="154" s="2" customFormat="1" ht="33" customHeight="1">
      <c r="A154" s="35"/>
      <c r="B154" s="36"/>
      <c r="C154" s="226" t="s">
        <v>883</v>
      </c>
      <c r="D154" s="226" t="s">
        <v>221</v>
      </c>
      <c r="E154" s="227" t="s">
        <v>2157</v>
      </c>
      <c r="F154" s="228" t="s">
        <v>2158</v>
      </c>
      <c r="G154" s="229" t="s">
        <v>247</v>
      </c>
      <c r="H154" s="230">
        <v>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0.15540000000000001</v>
      </c>
      <c r="R154" s="236">
        <f>Q154*H154</f>
        <v>0.15540000000000001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2159</v>
      </c>
    </row>
    <row r="155" s="2" customFormat="1" ht="16.5" customHeight="1">
      <c r="A155" s="35"/>
      <c r="B155" s="36"/>
      <c r="C155" s="240" t="s">
        <v>943</v>
      </c>
      <c r="D155" s="240" t="s">
        <v>306</v>
      </c>
      <c r="E155" s="241" t="s">
        <v>2160</v>
      </c>
      <c r="F155" s="242" t="s">
        <v>2161</v>
      </c>
      <c r="G155" s="243" t="s">
        <v>247</v>
      </c>
      <c r="H155" s="244">
        <v>1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88"/>
      <c r="P155" s="236">
        <f>O155*H155</f>
        <v>0</v>
      </c>
      <c r="Q155" s="236">
        <v>0.085000000000000006</v>
      </c>
      <c r="R155" s="236">
        <f>Q155*H155</f>
        <v>0.085000000000000006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309</v>
      </c>
      <c r="AT155" s="238" t="s">
        <v>306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2162</v>
      </c>
    </row>
    <row r="156" s="2" customFormat="1" ht="24.15" customHeight="1">
      <c r="A156" s="35"/>
      <c r="B156" s="36"/>
      <c r="C156" s="226" t="s">
        <v>891</v>
      </c>
      <c r="D156" s="226" t="s">
        <v>221</v>
      </c>
      <c r="E156" s="227" t="s">
        <v>2163</v>
      </c>
      <c r="F156" s="228" t="s">
        <v>2164</v>
      </c>
      <c r="G156" s="229" t="s">
        <v>247</v>
      </c>
      <c r="H156" s="230">
        <v>83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3.0000000000000001E-05</v>
      </c>
      <c r="R156" s="236">
        <f>Q156*H156</f>
        <v>0.00249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2165</v>
      </c>
    </row>
    <row r="157" s="2" customFormat="1" ht="16.5" customHeight="1">
      <c r="A157" s="35"/>
      <c r="B157" s="36"/>
      <c r="C157" s="240" t="s">
        <v>7</v>
      </c>
      <c r="D157" s="240" t="s">
        <v>306</v>
      </c>
      <c r="E157" s="241" t="s">
        <v>2166</v>
      </c>
      <c r="F157" s="242" t="s">
        <v>2167</v>
      </c>
      <c r="G157" s="243" t="s">
        <v>247</v>
      </c>
      <c r="H157" s="244">
        <v>83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88"/>
      <c r="P157" s="236">
        <f>O157*H157</f>
        <v>0</v>
      </c>
      <c r="Q157" s="236">
        <v>0.00050000000000000001</v>
      </c>
      <c r="R157" s="236">
        <f>Q157*H157</f>
        <v>0.041500000000000002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309</v>
      </c>
      <c r="AT157" s="238" t="s">
        <v>306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2168</v>
      </c>
    </row>
    <row r="158" s="2" customFormat="1" ht="33" customHeight="1">
      <c r="A158" s="35"/>
      <c r="B158" s="36"/>
      <c r="C158" s="226" t="s">
        <v>900</v>
      </c>
      <c r="D158" s="226" t="s">
        <v>221</v>
      </c>
      <c r="E158" s="227" t="s">
        <v>2169</v>
      </c>
      <c r="F158" s="228" t="s">
        <v>2170</v>
      </c>
      <c r="G158" s="229" t="s">
        <v>247</v>
      </c>
      <c r="H158" s="230">
        <v>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0.37702999999999998</v>
      </c>
      <c r="R158" s="236">
        <f>Q158*H158</f>
        <v>1.8851499999999999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81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2171</v>
      </c>
    </row>
    <row r="159" s="12" customFormat="1" ht="22.8" customHeight="1">
      <c r="A159" s="12"/>
      <c r="B159" s="210"/>
      <c r="C159" s="211"/>
      <c r="D159" s="212" t="s">
        <v>72</v>
      </c>
      <c r="E159" s="224" t="s">
        <v>394</v>
      </c>
      <c r="F159" s="224" t="s">
        <v>395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SUM(P160:P163)</f>
        <v>0</v>
      </c>
      <c r="Q159" s="218"/>
      <c r="R159" s="219">
        <f>SUM(R160:R163)</f>
        <v>0</v>
      </c>
      <c r="S159" s="218"/>
      <c r="T159" s="220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79</v>
      </c>
      <c r="AT159" s="222" t="s">
        <v>72</v>
      </c>
      <c r="AU159" s="222" t="s">
        <v>79</v>
      </c>
      <c r="AY159" s="221" t="s">
        <v>218</v>
      </c>
      <c r="BK159" s="223">
        <f>SUM(BK160:BK163)</f>
        <v>0</v>
      </c>
    </row>
    <row r="160" s="2" customFormat="1" ht="24.15" customHeight="1">
      <c r="A160" s="35"/>
      <c r="B160" s="36"/>
      <c r="C160" s="226" t="s">
        <v>904</v>
      </c>
      <c r="D160" s="226" t="s">
        <v>221</v>
      </c>
      <c r="E160" s="227" t="s">
        <v>397</v>
      </c>
      <c r="F160" s="228" t="s">
        <v>398</v>
      </c>
      <c r="G160" s="229" t="s">
        <v>233</v>
      </c>
      <c r="H160" s="230">
        <v>72.491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2172</v>
      </c>
    </row>
    <row r="161" s="2" customFormat="1" ht="24.15" customHeight="1">
      <c r="A161" s="35"/>
      <c r="B161" s="36"/>
      <c r="C161" s="226" t="s">
        <v>910</v>
      </c>
      <c r="D161" s="226" t="s">
        <v>221</v>
      </c>
      <c r="E161" s="227" t="s">
        <v>401</v>
      </c>
      <c r="F161" s="228" t="s">
        <v>402</v>
      </c>
      <c r="G161" s="229" t="s">
        <v>233</v>
      </c>
      <c r="H161" s="230">
        <v>72.491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96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96</v>
      </c>
      <c r="BM161" s="238" t="s">
        <v>2173</v>
      </c>
    </row>
    <row r="162" s="2" customFormat="1" ht="24.15" customHeight="1">
      <c r="A162" s="35"/>
      <c r="B162" s="36"/>
      <c r="C162" s="226" t="s">
        <v>230</v>
      </c>
      <c r="D162" s="226" t="s">
        <v>221</v>
      </c>
      <c r="E162" s="227" t="s">
        <v>405</v>
      </c>
      <c r="F162" s="228" t="s">
        <v>406</v>
      </c>
      <c r="G162" s="229" t="s">
        <v>233</v>
      </c>
      <c r="H162" s="230">
        <v>1014.874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96</v>
      </c>
      <c r="AT162" s="238" t="s">
        <v>221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2174</v>
      </c>
    </row>
    <row r="163" s="2" customFormat="1" ht="24.15" customHeight="1">
      <c r="A163" s="35"/>
      <c r="B163" s="36"/>
      <c r="C163" s="226" t="s">
        <v>959</v>
      </c>
      <c r="D163" s="226" t="s">
        <v>221</v>
      </c>
      <c r="E163" s="227" t="s">
        <v>2120</v>
      </c>
      <c r="F163" s="228" t="s">
        <v>2121</v>
      </c>
      <c r="G163" s="229" t="s">
        <v>233</v>
      </c>
      <c r="H163" s="230">
        <v>72.491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2175</v>
      </c>
    </row>
    <row r="164" s="12" customFormat="1" ht="22.8" customHeight="1">
      <c r="A164" s="12"/>
      <c r="B164" s="210"/>
      <c r="C164" s="211"/>
      <c r="D164" s="212" t="s">
        <v>72</v>
      </c>
      <c r="E164" s="224" t="s">
        <v>412</v>
      </c>
      <c r="F164" s="224" t="s">
        <v>413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79</v>
      </c>
      <c r="AT164" s="222" t="s">
        <v>72</v>
      </c>
      <c r="AU164" s="222" t="s">
        <v>79</v>
      </c>
      <c r="AY164" s="221" t="s">
        <v>218</v>
      </c>
      <c r="BK164" s="223">
        <f>BK165</f>
        <v>0</v>
      </c>
    </row>
    <row r="165" s="2" customFormat="1" ht="24.15" customHeight="1">
      <c r="A165" s="35"/>
      <c r="B165" s="36"/>
      <c r="C165" s="226" t="s">
        <v>921</v>
      </c>
      <c r="D165" s="226" t="s">
        <v>221</v>
      </c>
      <c r="E165" s="227" t="s">
        <v>415</v>
      </c>
      <c r="F165" s="228" t="s">
        <v>416</v>
      </c>
      <c r="G165" s="229" t="s">
        <v>233</v>
      </c>
      <c r="H165" s="230">
        <v>55.915999999999997</v>
      </c>
      <c r="I165" s="231"/>
      <c r="J165" s="232">
        <f>ROUND(I165*H165,2)</f>
        <v>0</v>
      </c>
      <c r="K165" s="233"/>
      <c r="L165" s="41"/>
      <c r="M165" s="252" t="s">
        <v>1</v>
      </c>
      <c r="N165" s="253" t="s">
        <v>38</v>
      </c>
      <c r="O165" s="254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2176</v>
      </c>
    </row>
    <row r="166" s="2" customFormat="1" ht="6.96" customHeight="1">
      <c r="A166" s="35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sheet="1" autoFilter="0" formatColumns="0" formatRows="0" objects="1" scenarios="1" spinCount="100000" saltValue="LbgE+IjfK9hVDiYEpLrcK0VhBOa3tyVQZFZm+PUY2rfEq9pUfNaeJyUwh1LQFGZL+u73HaHh2UI1cEYMksqz6Q==" hashValue="4qRZO/2NqlfOlzbfZr/3u+UJ2q+UwYkkSGL5gfpQ8kbDvtZviKKT5rHA7BmhySfi41cG4vUhgE/HiEA2bo2Ccw==" algorithmName="SHA-512" password="CC35"/>
  <autoFilter ref="C130:K16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158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2177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30" customHeight="1">
      <c r="A13" s="35"/>
      <c r="B13" s="41"/>
      <c r="C13" s="35"/>
      <c r="D13" s="35"/>
      <c r="E13" s="151" t="s">
        <v>169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ROUND(J141,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ROUND((SUM(BE141:BE243)),  2)</f>
        <v>0</v>
      </c>
      <c r="G37" s="35"/>
      <c r="H37" s="35"/>
      <c r="I37" s="162">
        <v>0.20999999999999999</v>
      </c>
      <c r="J37" s="161">
        <f>ROUND(((SUM(BE141:BE243))*I37),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ROUND((SUM(BF141:BF243)),  2)</f>
        <v>0</v>
      </c>
      <c r="G38" s="35"/>
      <c r="H38" s="35"/>
      <c r="I38" s="162">
        <v>0.14999999999999999</v>
      </c>
      <c r="J38" s="161">
        <f>ROUND(((SUM(BF141:BF243))*I38),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ROUND((SUM(BG141:BG243)),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ROUND((SUM(BH141:BH243)),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ROUND((SUM(BI141:BI243)),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2177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30" customHeight="1">
      <c r="A91" s="35"/>
      <c r="B91" s="36"/>
      <c r="C91" s="37"/>
      <c r="D91" s="37"/>
      <c r="E91" s="73" t="str">
        <f>E13</f>
        <v xml:space="preserve">001 -   D.1.1 Architektonicko – stavební řešení,D.1.2 Stavebně konstrukční řešení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J141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179</v>
      </c>
      <c r="E101" s="190"/>
      <c r="F101" s="190"/>
      <c r="G101" s="190"/>
      <c r="H101" s="190"/>
      <c r="I101" s="190"/>
      <c r="J101" s="191">
        <f>J142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3"/>
      <c r="C102" s="129"/>
      <c r="D102" s="194" t="s">
        <v>180</v>
      </c>
      <c r="E102" s="195"/>
      <c r="F102" s="195"/>
      <c r="G102" s="195"/>
      <c r="H102" s="195"/>
      <c r="I102" s="195"/>
      <c r="J102" s="196">
        <f>J143</f>
        <v>0</v>
      </c>
      <c r="K102" s="129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3"/>
      <c r="C103" s="129"/>
      <c r="D103" s="194" t="s">
        <v>182</v>
      </c>
      <c r="E103" s="195"/>
      <c r="F103" s="195"/>
      <c r="G103" s="195"/>
      <c r="H103" s="195"/>
      <c r="I103" s="195"/>
      <c r="J103" s="196">
        <f>J150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184</v>
      </c>
      <c r="E104" s="195"/>
      <c r="F104" s="195"/>
      <c r="G104" s="195"/>
      <c r="H104" s="195"/>
      <c r="I104" s="195"/>
      <c r="J104" s="196">
        <f>J158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185</v>
      </c>
      <c r="E105" s="195"/>
      <c r="F105" s="195"/>
      <c r="G105" s="195"/>
      <c r="H105" s="195"/>
      <c r="I105" s="195"/>
      <c r="J105" s="196">
        <f>J175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186</v>
      </c>
      <c r="E106" s="195"/>
      <c r="F106" s="195"/>
      <c r="G106" s="195"/>
      <c r="H106" s="195"/>
      <c r="I106" s="195"/>
      <c r="J106" s="196">
        <f>J180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7"/>
      <c r="C107" s="188"/>
      <c r="D107" s="189" t="s">
        <v>187</v>
      </c>
      <c r="E107" s="190"/>
      <c r="F107" s="190"/>
      <c r="G107" s="190"/>
      <c r="H107" s="190"/>
      <c r="I107" s="190"/>
      <c r="J107" s="191">
        <f>J182</f>
        <v>0</v>
      </c>
      <c r="K107" s="188"/>
      <c r="L107" s="19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3"/>
      <c r="C108" s="129"/>
      <c r="D108" s="194" t="s">
        <v>188</v>
      </c>
      <c r="E108" s="195"/>
      <c r="F108" s="195"/>
      <c r="G108" s="195"/>
      <c r="H108" s="195"/>
      <c r="I108" s="195"/>
      <c r="J108" s="196">
        <f>J183</f>
        <v>0</v>
      </c>
      <c r="K108" s="129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29"/>
      <c r="D109" s="194" t="s">
        <v>189</v>
      </c>
      <c r="E109" s="195"/>
      <c r="F109" s="195"/>
      <c r="G109" s="195"/>
      <c r="H109" s="195"/>
      <c r="I109" s="195"/>
      <c r="J109" s="196">
        <f>J187</f>
        <v>0</v>
      </c>
      <c r="K109" s="129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29"/>
      <c r="D110" s="194" t="s">
        <v>191</v>
      </c>
      <c r="E110" s="195"/>
      <c r="F110" s="195"/>
      <c r="G110" s="195"/>
      <c r="H110" s="195"/>
      <c r="I110" s="195"/>
      <c r="J110" s="196">
        <f>J191</f>
        <v>0</v>
      </c>
      <c r="K110" s="129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29"/>
      <c r="D111" s="194" t="s">
        <v>192</v>
      </c>
      <c r="E111" s="195"/>
      <c r="F111" s="195"/>
      <c r="G111" s="195"/>
      <c r="H111" s="195"/>
      <c r="I111" s="195"/>
      <c r="J111" s="196">
        <f>J197</f>
        <v>0</v>
      </c>
      <c r="K111" s="129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29"/>
      <c r="D112" s="194" t="s">
        <v>2178</v>
      </c>
      <c r="E112" s="195"/>
      <c r="F112" s="195"/>
      <c r="G112" s="195"/>
      <c r="H112" s="195"/>
      <c r="I112" s="195"/>
      <c r="J112" s="196">
        <f>J205</f>
        <v>0</v>
      </c>
      <c r="K112" s="129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3"/>
      <c r="C113" s="129"/>
      <c r="D113" s="194" t="s">
        <v>193</v>
      </c>
      <c r="E113" s="195"/>
      <c r="F113" s="195"/>
      <c r="G113" s="195"/>
      <c r="H113" s="195"/>
      <c r="I113" s="195"/>
      <c r="J113" s="196">
        <f>J207</f>
        <v>0</v>
      </c>
      <c r="K113" s="129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3"/>
      <c r="C114" s="129"/>
      <c r="D114" s="194" t="s">
        <v>195</v>
      </c>
      <c r="E114" s="195"/>
      <c r="F114" s="195"/>
      <c r="G114" s="195"/>
      <c r="H114" s="195"/>
      <c r="I114" s="195"/>
      <c r="J114" s="196">
        <f>J218</f>
        <v>0</v>
      </c>
      <c r="K114" s="129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29"/>
      <c r="D115" s="194" t="s">
        <v>198</v>
      </c>
      <c r="E115" s="195"/>
      <c r="F115" s="195"/>
      <c r="G115" s="195"/>
      <c r="H115" s="195"/>
      <c r="I115" s="195"/>
      <c r="J115" s="196">
        <f>J227</f>
        <v>0</v>
      </c>
      <c r="K115" s="129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29"/>
      <c r="D116" s="194" t="s">
        <v>199</v>
      </c>
      <c r="E116" s="195"/>
      <c r="F116" s="195"/>
      <c r="G116" s="195"/>
      <c r="H116" s="195"/>
      <c r="I116" s="195"/>
      <c r="J116" s="196">
        <f>J237</f>
        <v>0</v>
      </c>
      <c r="K116" s="129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29"/>
      <c r="D117" s="194" t="s">
        <v>200</v>
      </c>
      <c r="E117" s="195"/>
      <c r="F117" s="195"/>
      <c r="G117" s="195"/>
      <c r="H117" s="195"/>
      <c r="I117" s="195"/>
      <c r="J117" s="196">
        <f>J240</f>
        <v>0</v>
      </c>
      <c r="K117" s="129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="2" customFormat="1" ht="6.96" customHeight="1">
      <c r="A123" s="35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4.96" customHeight="1">
      <c r="A124" s="35"/>
      <c r="B124" s="36"/>
      <c r="C124" s="20" t="s">
        <v>203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16</v>
      </c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181" t="str">
        <f>E7</f>
        <v>IROP - Stavební úpravy a přístavba objektu učeben v ZŠ Loučka</v>
      </c>
      <c r="F127" s="29"/>
      <c r="G127" s="29"/>
      <c r="H127" s="29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" customFormat="1" ht="12" customHeight="1">
      <c r="B128" s="18"/>
      <c r="C128" s="29" t="s">
        <v>164</v>
      </c>
      <c r="D128" s="19"/>
      <c r="E128" s="19"/>
      <c r="F128" s="19"/>
      <c r="G128" s="19"/>
      <c r="H128" s="19"/>
      <c r="I128" s="19"/>
      <c r="J128" s="19"/>
      <c r="K128" s="19"/>
      <c r="L128" s="17"/>
    </row>
    <row r="129" s="1" customFormat="1" ht="16.5" customHeight="1">
      <c r="B129" s="18"/>
      <c r="C129" s="19"/>
      <c r="D129" s="19"/>
      <c r="E129" s="181" t="s">
        <v>165</v>
      </c>
      <c r="F129" s="19"/>
      <c r="G129" s="19"/>
      <c r="H129" s="19"/>
      <c r="I129" s="19"/>
      <c r="J129" s="19"/>
      <c r="K129" s="19"/>
      <c r="L129" s="17"/>
    </row>
    <row r="130" s="1" customFormat="1" ht="12" customHeight="1">
      <c r="B130" s="18"/>
      <c r="C130" s="29" t="s">
        <v>166</v>
      </c>
      <c r="D130" s="19"/>
      <c r="E130" s="19"/>
      <c r="F130" s="19"/>
      <c r="G130" s="19"/>
      <c r="H130" s="19"/>
      <c r="I130" s="19"/>
      <c r="J130" s="19"/>
      <c r="K130" s="19"/>
      <c r="L130" s="17"/>
    </row>
    <row r="131" s="2" customFormat="1" ht="16.5" customHeight="1">
      <c r="A131" s="35"/>
      <c r="B131" s="36"/>
      <c r="C131" s="37"/>
      <c r="D131" s="37"/>
      <c r="E131" s="182" t="s">
        <v>2177</v>
      </c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168</v>
      </c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30" customHeight="1">
      <c r="A133" s="35"/>
      <c r="B133" s="36"/>
      <c r="C133" s="37"/>
      <c r="D133" s="37"/>
      <c r="E133" s="73" t="str">
        <f>E13</f>
        <v xml:space="preserve">001 -   D.1.1 Architektonicko – stavební řešení,D.1.2 Stavebně konstrukční řešení</v>
      </c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2" customHeight="1">
      <c r="A135" s="35"/>
      <c r="B135" s="36"/>
      <c r="C135" s="29" t="s">
        <v>20</v>
      </c>
      <c r="D135" s="37"/>
      <c r="E135" s="37"/>
      <c r="F135" s="24" t="str">
        <f>F16</f>
        <v>Loučka</v>
      </c>
      <c r="G135" s="37"/>
      <c r="H135" s="37"/>
      <c r="I135" s="29" t="s">
        <v>22</v>
      </c>
      <c r="J135" s="76" t="str">
        <f>IF(J16="","",J16)</f>
        <v>3. 6. 2021</v>
      </c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40.05" customHeight="1">
      <c r="A137" s="35"/>
      <c r="B137" s="36"/>
      <c r="C137" s="29" t="s">
        <v>24</v>
      </c>
      <c r="D137" s="37"/>
      <c r="E137" s="37"/>
      <c r="F137" s="24" t="str">
        <f>E19</f>
        <v xml:space="preserve">Obec Loučka </v>
      </c>
      <c r="G137" s="37"/>
      <c r="H137" s="37"/>
      <c r="I137" s="29" t="s">
        <v>29</v>
      </c>
      <c r="J137" s="33" t="str">
        <f>E25</f>
        <v>BP projekt,s.r.o.Valašské Meziříčí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5.15" customHeight="1">
      <c r="A138" s="35"/>
      <c r="B138" s="36"/>
      <c r="C138" s="29" t="s">
        <v>27</v>
      </c>
      <c r="D138" s="37"/>
      <c r="E138" s="37"/>
      <c r="F138" s="24" t="str">
        <f>IF(E22="","",E22)</f>
        <v>Vyplň údaj</v>
      </c>
      <c r="G138" s="37"/>
      <c r="H138" s="37"/>
      <c r="I138" s="29" t="s">
        <v>31</v>
      </c>
      <c r="J138" s="33" t="str">
        <f>E28</f>
        <v>Fajfrová Irena</v>
      </c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0.32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1" customFormat="1" ht="29.28" customHeight="1">
      <c r="A140" s="198"/>
      <c r="B140" s="199"/>
      <c r="C140" s="200" t="s">
        <v>204</v>
      </c>
      <c r="D140" s="201" t="s">
        <v>58</v>
      </c>
      <c r="E140" s="201" t="s">
        <v>54</v>
      </c>
      <c r="F140" s="201" t="s">
        <v>55</v>
      </c>
      <c r="G140" s="201" t="s">
        <v>205</v>
      </c>
      <c r="H140" s="201" t="s">
        <v>206</v>
      </c>
      <c r="I140" s="201" t="s">
        <v>207</v>
      </c>
      <c r="J140" s="202" t="s">
        <v>176</v>
      </c>
      <c r="K140" s="203" t="s">
        <v>208</v>
      </c>
      <c r="L140" s="204"/>
      <c r="M140" s="97" t="s">
        <v>1</v>
      </c>
      <c r="N140" s="98" t="s">
        <v>37</v>
      </c>
      <c r="O140" s="98" t="s">
        <v>209</v>
      </c>
      <c r="P140" s="98" t="s">
        <v>210</v>
      </c>
      <c r="Q140" s="98" t="s">
        <v>211</v>
      </c>
      <c r="R140" s="98" t="s">
        <v>212</v>
      </c>
      <c r="S140" s="98" t="s">
        <v>213</v>
      </c>
      <c r="T140" s="99" t="s">
        <v>214</v>
      </c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</row>
    <row r="141" s="2" customFormat="1" ht="22.8" customHeight="1">
      <c r="A141" s="35"/>
      <c r="B141" s="36"/>
      <c r="C141" s="104" t="s">
        <v>215</v>
      </c>
      <c r="D141" s="37"/>
      <c r="E141" s="37"/>
      <c r="F141" s="37"/>
      <c r="G141" s="37"/>
      <c r="H141" s="37"/>
      <c r="I141" s="37"/>
      <c r="J141" s="205">
        <f>BK141</f>
        <v>0</v>
      </c>
      <c r="K141" s="37"/>
      <c r="L141" s="41"/>
      <c r="M141" s="100"/>
      <c r="N141" s="206"/>
      <c r="O141" s="101"/>
      <c r="P141" s="207">
        <f>P142+P182</f>
        <v>0</v>
      </c>
      <c r="Q141" s="101"/>
      <c r="R141" s="207">
        <f>R142+R182</f>
        <v>15.618540240000002</v>
      </c>
      <c r="S141" s="101"/>
      <c r="T141" s="208">
        <f>T142+T182</f>
        <v>25.370114500000007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72</v>
      </c>
      <c r="AU141" s="14" t="s">
        <v>178</v>
      </c>
      <c r="BK141" s="209">
        <f>BK142+BK182</f>
        <v>0</v>
      </c>
    </row>
    <row r="142" s="12" customFormat="1" ht="25.92" customHeight="1">
      <c r="A142" s="12"/>
      <c r="B142" s="210"/>
      <c r="C142" s="211"/>
      <c r="D142" s="212" t="s">
        <v>72</v>
      </c>
      <c r="E142" s="213" t="s">
        <v>216</v>
      </c>
      <c r="F142" s="213" t="s">
        <v>217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P143+P150+P158+P175+P180</f>
        <v>0</v>
      </c>
      <c r="Q142" s="218"/>
      <c r="R142" s="219">
        <f>R143+R150+R158+R175+R180</f>
        <v>11.257311020000001</v>
      </c>
      <c r="S142" s="218"/>
      <c r="T142" s="220">
        <f>T143+T150+T158+T175+T180</f>
        <v>16.894033000000004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72</v>
      </c>
      <c r="AU142" s="222" t="s">
        <v>73</v>
      </c>
      <c r="AY142" s="221" t="s">
        <v>218</v>
      </c>
      <c r="BK142" s="223">
        <f>BK143+BK150+BK158+BK175+BK180</f>
        <v>0</v>
      </c>
    </row>
    <row r="143" s="12" customFormat="1" ht="22.8" customHeight="1">
      <c r="A143" s="12"/>
      <c r="B143" s="210"/>
      <c r="C143" s="211"/>
      <c r="D143" s="212" t="s">
        <v>72</v>
      </c>
      <c r="E143" s="224" t="s">
        <v>89</v>
      </c>
      <c r="F143" s="224" t="s">
        <v>219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SUM(P144:P149)</f>
        <v>0</v>
      </c>
      <c r="Q143" s="218"/>
      <c r="R143" s="219">
        <f>SUM(R144:R149)</f>
        <v>4.31122022</v>
      </c>
      <c r="S143" s="218"/>
      <c r="T143" s="22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72</v>
      </c>
      <c r="AU143" s="222" t="s">
        <v>79</v>
      </c>
      <c r="AY143" s="221" t="s">
        <v>218</v>
      </c>
      <c r="BK143" s="223">
        <f>SUM(BK144:BK149)</f>
        <v>0</v>
      </c>
    </row>
    <row r="144" s="2" customFormat="1" ht="33" customHeight="1">
      <c r="A144" s="35"/>
      <c r="B144" s="36"/>
      <c r="C144" s="226" t="s">
        <v>326</v>
      </c>
      <c r="D144" s="226" t="s">
        <v>221</v>
      </c>
      <c r="E144" s="227" t="s">
        <v>222</v>
      </c>
      <c r="F144" s="228" t="s">
        <v>2179</v>
      </c>
      <c r="G144" s="229" t="s">
        <v>224</v>
      </c>
      <c r="H144" s="230">
        <v>8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0.026280000000000001</v>
      </c>
      <c r="R144" s="236">
        <f>Q144*H144</f>
        <v>0.21024000000000001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81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2180</v>
      </c>
    </row>
    <row r="145" s="2" customFormat="1" ht="24.15" customHeight="1">
      <c r="A145" s="35"/>
      <c r="B145" s="36"/>
      <c r="C145" s="226" t="s">
        <v>81</v>
      </c>
      <c r="D145" s="226" t="s">
        <v>221</v>
      </c>
      <c r="E145" s="227" t="s">
        <v>231</v>
      </c>
      <c r="F145" s="228" t="s">
        <v>232</v>
      </c>
      <c r="G145" s="229" t="s">
        <v>233</v>
      </c>
      <c r="H145" s="230">
        <v>0.086999999999999994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1.0900000000000001</v>
      </c>
      <c r="R145" s="236">
        <f>Q145*H145</f>
        <v>0.094829999999999998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81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2181</v>
      </c>
    </row>
    <row r="146" s="2" customFormat="1" ht="24.15" customHeight="1">
      <c r="A146" s="35"/>
      <c r="B146" s="36"/>
      <c r="C146" s="226" t="s">
        <v>322</v>
      </c>
      <c r="D146" s="226" t="s">
        <v>221</v>
      </c>
      <c r="E146" s="227" t="s">
        <v>236</v>
      </c>
      <c r="F146" s="228" t="s">
        <v>237</v>
      </c>
      <c r="G146" s="229" t="s">
        <v>238</v>
      </c>
      <c r="H146" s="230">
        <v>10.528000000000001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0.058970000000000002</v>
      </c>
      <c r="R146" s="236">
        <f>Q146*H146</f>
        <v>0.62083616000000008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81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2182</v>
      </c>
    </row>
    <row r="147" s="2" customFormat="1" ht="24.15" customHeight="1">
      <c r="A147" s="35"/>
      <c r="B147" s="36"/>
      <c r="C147" s="226" t="s">
        <v>318</v>
      </c>
      <c r="D147" s="226" t="s">
        <v>221</v>
      </c>
      <c r="E147" s="227" t="s">
        <v>241</v>
      </c>
      <c r="F147" s="228" t="s">
        <v>242</v>
      </c>
      <c r="G147" s="229" t="s">
        <v>238</v>
      </c>
      <c r="H147" s="230">
        <v>41.473999999999997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0.07571</v>
      </c>
      <c r="R147" s="236">
        <f>Q147*H147</f>
        <v>3.1399965399999998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81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2183</v>
      </c>
    </row>
    <row r="148" s="2" customFormat="1" ht="24.15" customHeight="1">
      <c r="A148" s="35"/>
      <c r="B148" s="36"/>
      <c r="C148" s="226" t="s">
        <v>1516</v>
      </c>
      <c r="D148" s="226" t="s">
        <v>221</v>
      </c>
      <c r="E148" s="227" t="s">
        <v>245</v>
      </c>
      <c r="F148" s="228" t="s">
        <v>246</v>
      </c>
      <c r="G148" s="229" t="s">
        <v>247</v>
      </c>
      <c r="H148" s="230">
        <v>41.740000000000002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0.00013999999999999999</v>
      </c>
      <c r="R148" s="236">
        <f>Q148*H148</f>
        <v>0.0058436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81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2184</v>
      </c>
    </row>
    <row r="149" s="2" customFormat="1" ht="24.15" customHeight="1">
      <c r="A149" s="35"/>
      <c r="B149" s="36"/>
      <c r="C149" s="226" t="s">
        <v>258</v>
      </c>
      <c r="D149" s="226" t="s">
        <v>221</v>
      </c>
      <c r="E149" s="227" t="s">
        <v>254</v>
      </c>
      <c r="F149" s="228" t="s">
        <v>255</v>
      </c>
      <c r="G149" s="229" t="s">
        <v>238</v>
      </c>
      <c r="H149" s="230">
        <v>1.3440000000000001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0.17818000000000001</v>
      </c>
      <c r="R149" s="236">
        <f>Q149*H149</f>
        <v>0.23947392000000004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81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2185</v>
      </c>
    </row>
    <row r="150" s="12" customFormat="1" ht="22.8" customHeight="1">
      <c r="A150" s="12"/>
      <c r="B150" s="210"/>
      <c r="C150" s="211"/>
      <c r="D150" s="212" t="s">
        <v>72</v>
      </c>
      <c r="E150" s="224" t="s">
        <v>258</v>
      </c>
      <c r="F150" s="224" t="s">
        <v>259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SUM(P151:P157)</f>
        <v>0</v>
      </c>
      <c r="Q150" s="218"/>
      <c r="R150" s="219">
        <f>SUM(R151:R157)</f>
        <v>6.9289164000000003</v>
      </c>
      <c r="S150" s="218"/>
      <c r="T150" s="220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79</v>
      </c>
      <c r="AY150" s="221" t="s">
        <v>218</v>
      </c>
      <c r="BK150" s="223">
        <f>SUM(BK151:BK157)</f>
        <v>0</v>
      </c>
    </row>
    <row r="151" s="2" customFormat="1" ht="24.15" customHeight="1">
      <c r="A151" s="35"/>
      <c r="B151" s="36"/>
      <c r="C151" s="226" t="s">
        <v>850</v>
      </c>
      <c r="D151" s="226" t="s">
        <v>221</v>
      </c>
      <c r="E151" s="227" t="s">
        <v>2186</v>
      </c>
      <c r="F151" s="228" t="s">
        <v>2187</v>
      </c>
      <c r="G151" s="229" t="s">
        <v>238</v>
      </c>
      <c r="H151" s="230">
        <v>13.460000000000001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0.018380000000000001</v>
      </c>
      <c r="R151" s="236">
        <f>Q151*H151</f>
        <v>0.24739480000000003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81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2188</v>
      </c>
    </row>
    <row r="152" s="2" customFormat="1" ht="24.15" customHeight="1">
      <c r="A152" s="35"/>
      <c r="B152" s="36"/>
      <c r="C152" s="226" t="s">
        <v>309</v>
      </c>
      <c r="D152" s="226" t="s">
        <v>221</v>
      </c>
      <c r="E152" s="227" t="s">
        <v>261</v>
      </c>
      <c r="F152" s="228" t="s">
        <v>262</v>
      </c>
      <c r="G152" s="229" t="s">
        <v>238</v>
      </c>
      <c r="H152" s="230">
        <v>63.853000000000002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0.018380000000000001</v>
      </c>
      <c r="R152" s="236">
        <f>Q152*H152</f>
        <v>1.1736181400000001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81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2189</v>
      </c>
    </row>
    <row r="153" s="2" customFormat="1" ht="24.15" customHeight="1">
      <c r="A153" s="35"/>
      <c r="B153" s="36"/>
      <c r="C153" s="226" t="s">
        <v>312</v>
      </c>
      <c r="D153" s="226" t="s">
        <v>221</v>
      </c>
      <c r="E153" s="227" t="s">
        <v>2190</v>
      </c>
      <c r="F153" s="228" t="s">
        <v>2191</v>
      </c>
      <c r="G153" s="229" t="s">
        <v>224</v>
      </c>
      <c r="H153" s="230">
        <v>2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0.041500000000000002</v>
      </c>
      <c r="R153" s="236">
        <f>Q153*H153</f>
        <v>0.083000000000000004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2192</v>
      </c>
    </row>
    <row r="154" s="2" customFormat="1" ht="24.15" customHeight="1">
      <c r="A154" s="35"/>
      <c r="B154" s="36"/>
      <c r="C154" s="226" t="s">
        <v>121</v>
      </c>
      <c r="D154" s="226" t="s">
        <v>221</v>
      </c>
      <c r="E154" s="227" t="s">
        <v>269</v>
      </c>
      <c r="F154" s="228" t="s">
        <v>270</v>
      </c>
      <c r="G154" s="229" t="s">
        <v>238</v>
      </c>
      <c r="H154" s="230">
        <v>146.053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0.021000000000000001</v>
      </c>
      <c r="R154" s="236">
        <f>Q154*H154</f>
        <v>3.067113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2193</v>
      </c>
    </row>
    <row r="155" s="2" customFormat="1" ht="24.15" customHeight="1">
      <c r="A155" s="35"/>
      <c r="B155" s="36"/>
      <c r="C155" s="226" t="s">
        <v>124</v>
      </c>
      <c r="D155" s="226" t="s">
        <v>221</v>
      </c>
      <c r="E155" s="227" t="s">
        <v>277</v>
      </c>
      <c r="F155" s="228" t="s">
        <v>278</v>
      </c>
      <c r="G155" s="229" t="s">
        <v>238</v>
      </c>
      <c r="H155" s="230">
        <v>41.619999999999997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0.00024000000000000001</v>
      </c>
      <c r="R155" s="236">
        <f>Q155*H155</f>
        <v>0.0099887999999999991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2194</v>
      </c>
    </row>
    <row r="156" s="2" customFormat="1" ht="24.15" customHeight="1">
      <c r="A156" s="35"/>
      <c r="B156" s="36"/>
      <c r="C156" s="226" t="s">
        <v>127</v>
      </c>
      <c r="D156" s="226" t="s">
        <v>221</v>
      </c>
      <c r="E156" s="227" t="s">
        <v>285</v>
      </c>
      <c r="F156" s="228" t="s">
        <v>286</v>
      </c>
      <c r="G156" s="229" t="s">
        <v>287</v>
      </c>
      <c r="H156" s="230">
        <v>1.0389999999999999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2.2563399999999998</v>
      </c>
      <c r="R156" s="236">
        <f>Q156*H156</f>
        <v>2.3443372599999996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2195</v>
      </c>
    </row>
    <row r="157" s="2" customFormat="1" ht="16.5" customHeight="1">
      <c r="A157" s="35"/>
      <c r="B157" s="36"/>
      <c r="C157" s="226" t="s">
        <v>130</v>
      </c>
      <c r="D157" s="226" t="s">
        <v>221</v>
      </c>
      <c r="E157" s="227" t="s">
        <v>298</v>
      </c>
      <c r="F157" s="228" t="s">
        <v>299</v>
      </c>
      <c r="G157" s="229" t="s">
        <v>238</v>
      </c>
      <c r="H157" s="230">
        <v>28.870000000000001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0.00012</v>
      </c>
      <c r="R157" s="236">
        <f>Q157*H157</f>
        <v>0.0034644000000000003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2196</v>
      </c>
    </row>
    <row r="158" s="12" customFormat="1" ht="22.8" customHeight="1">
      <c r="A158" s="12"/>
      <c r="B158" s="210"/>
      <c r="C158" s="211"/>
      <c r="D158" s="212" t="s">
        <v>72</v>
      </c>
      <c r="E158" s="224" t="s">
        <v>312</v>
      </c>
      <c r="F158" s="224" t="s">
        <v>313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SUM(P159:P174)</f>
        <v>0</v>
      </c>
      <c r="Q158" s="218"/>
      <c r="R158" s="219">
        <f>SUM(R159:R174)</f>
        <v>0.017174399999999999</v>
      </c>
      <c r="S158" s="218"/>
      <c r="T158" s="220">
        <f>SUM(T159:T174)</f>
        <v>16.894033000000004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79</v>
      </c>
      <c r="AT158" s="222" t="s">
        <v>72</v>
      </c>
      <c r="AU158" s="222" t="s">
        <v>79</v>
      </c>
      <c r="AY158" s="221" t="s">
        <v>218</v>
      </c>
      <c r="BK158" s="223">
        <f>SUM(BK159:BK174)</f>
        <v>0</v>
      </c>
    </row>
    <row r="159" s="2" customFormat="1" ht="33" customHeight="1">
      <c r="A159" s="35"/>
      <c r="B159" s="36"/>
      <c r="C159" s="226" t="s">
        <v>869</v>
      </c>
      <c r="D159" s="226" t="s">
        <v>221</v>
      </c>
      <c r="E159" s="227" t="s">
        <v>315</v>
      </c>
      <c r="F159" s="228" t="s">
        <v>316</v>
      </c>
      <c r="G159" s="229" t="s">
        <v>238</v>
      </c>
      <c r="H159" s="230">
        <v>28.870000000000001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0.00012999999999999999</v>
      </c>
      <c r="R159" s="236">
        <f>Q159*H159</f>
        <v>0.0037530999999999997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81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2197</v>
      </c>
    </row>
    <row r="160" s="2" customFormat="1" ht="24.15" customHeight="1">
      <c r="A160" s="35"/>
      <c r="B160" s="36"/>
      <c r="C160" s="226" t="s">
        <v>8</v>
      </c>
      <c r="D160" s="226" t="s">
        <v>221</v>
      </c>
      <c r="E160" s="227" t="s">
        <v>319</v>
      </c>
      <c r="F160" s="228" t="s">
        <v>320</v>
      </c>
      <c r="G160" s="229" t="s">
        <v>238</v>
      </c>
      <c r="H160" s="230">
        <v>28.870000000000001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4.0000000000000003E-05</v>
      </c>
      <c r="R160" s="236">
        <f>Q160*H160</f>
        <v>0.0011548000000000001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2198</v>
      </c>
    </row>
    <row r="161" s="2" customFormat="1" ht="24.15" customHeight="1">
      <c r="A161" s="35"/>
      <c r="B161" s="36"/>
      <c r="C161" s="226" t="s">
        <v>425</v>
      </c>
      <c r="D161" s="226" t="s">
        <v>221</v>
      </c>
      <c r="E161" s="227" t="s">
        <v>335</v>
      </c>
      <c r="F161" s="228" t="s">
        <v>336</v>
      </c>
      <c r="G161" s="229" t="s">
        <v>224</v>
      </c>
      <c r="H161" s="230">
        <v>12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8.0000000000000007E-05</v>
      </c>
      <c r="R161" s="236">
        <f>Q161*H161</f>
        <v>0.00096000000000000013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96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96</v>
      </c>
      <c r="BM161" s="238" t="s">
        <v>2199</v>
      </c>
    </row>
    <row r="162" s="2" customFormat="1" ht="24.15" customHeight="1">
      <c r="A162" s="35"/>
      <c r="B162" s="36"/>
      <c r="C162" s="240" t="s">
        <v>879</v>
      </c>
      <c r="D162" s="240" t="s">
        <v>306</v>
      </c>
      <c r="E162" s="241" t="s">
        <v>339</v>
      </c>
      <c r="F162" s="242" t="s">
        <v>340</v>
      </c>
      <c r="G162" s="243" t="s">
        <v>224</v>
      </c>
      <c r="H162" s="244">
        <v>12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38</v>
      </c>
      <c r="O162" s="88"/>
      <c r="P162" s="236">
        <f>O162*H162</f>
        <v>0</v>
      </c>
      <c r="Q162" s="236">
        <v>0.00034000000000000002</v>
      </c>
      <c r="R162" s="236">
        <f>Q162*H162</f>
        <v>0.0040800000000000003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309</v>
      </c>
      <c r="AT162" s="238" t="s">
        <v>306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2200</v>
      </c>
    </row>
    <row r="163" s="2" customFormat="1" ht="24.15" customHeight="1">
      <c r="A163" s="35"/>
      <c r="B163" s="36"/>
      <c r="C163" s="226" t="s">
        <v>2201</v>
      </c>
      <c r="D163" s="226" t="s">
        <v>221</v>
      </c>
      <c r="E163" s="227" t="s">
        <v>351</v>
      </c>
      <c r="F163" s="228" t="s">
        <v>352</v>
      </c>
      <c r="G163" s="229" t="s">
        <v>224</v>
      </c>
      <c r="H163" s="230">
        <v>10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8.0000000000000007E-05</v>
      </c>
      <c r="R163" s="236">
        <f>Q163*H163</f>
        <v>0.00080000000000000004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2202</v>
      </c>
    </row>
    <row r="164" s="2" customFormat="1" ht="24.15" customHeight="1">
      <c r="A164" s="35"/>
      <c r="B164" s="36"/>
      <c r="C164" s="226" t="s">
        <v>293</v>
      </c>
      <c r="D164" s="226" t="s">
        <v>221</v>
      </c>
      <c r="E164" s="227" t="s">
        <v>355</v>
      </c>
      <c r="F164" s="228" t="s">
        <v>356</v>
      </c>
      <c r="G164" s="229" t="s">
        <v>224</v>
      </c>
      <c r="H164" s="230">
        <v>10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8.0000000000000007E-05</v>
      </c>
      <c r="R164" s="236">
        <f>Q164*H164</f>
        <v>0.00080000000000000004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2203</v>
      </c>
    </row>
    <row r="165" s="2" customFormat="1" ht="21.75" customHeight="1">
      <c r="A165" s="35"/>
      <c r="B165" s="36"/>
      <c r="C165" s="226" t="s">
        <v>883</v>
      </c>
      <c r="D165" s="226" t="s">
        <v>221</v>
      </c>
      <c r="E165" s="227" t="s">
        <v>359</v>
      </c>
      <c r="F165" s="228" t="s">
        <v>360</v>
      </c>
      <c r="G165" s="229" t="s">
        <v>238</v>
      </c>
      <c r="H165" s="230">
        <v>15.816000000000001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0.13100000000000001</v>
      </c>
      <c r="T165" s="237">
        <f>S165*H165</f>
        <v>2.0718960000000002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2204</v>
      </c>
    </row>
    <row r="166" s="2" customFormat="1" ht="21.75" customHeight="1">
      <c r="A166" s="35"/>
      <c r="B166" s="36"/>
      <c r="C166" s="226" t="s">
        <v>887</v>
      </c>
      <c r="D166" s="226" t="s">
        <v>221</v>
      </c>
      <c r="E166" s="227" t="s">
        <v>363</v>
      </c>
      <c r="F166" s="228" t="s">
        <v>364</v>
      </c>
      <c r="G166" s="229" t="s">
        <v>238</v>
      </c>
      <c r="H166" s="230">
        <v>9.2639999999999993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0.26100000000000001</v>
      </c>
      <c r="T166" s="237">
        <f>S166*H166</f>
        <v>2.4179040000000001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81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2205</v>
      </c>
    </row>
    <row r="167" s="2" customFormat="1" ht="33" customHeight="1">
      <c r="A167" s="35"/>
      <c r="B167" s="36"/>
      <c r="C167" s="226" t="s">
        <v>891</v>
      </c>
      <c r="D167" s="226" t="s">
        <v>221</v>
      </c>
      <c r="E167" s="227" t="s">
        <v>2206</v>
      </c>
      <c r="F167" s="228" t="s">
        <v>2207</v>
      </c>
      <c r="G167" s="229" t="s">
        <v>287</v>
      </c>
      <c r="H167" s="230">
        <v>2.5710000000000002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2.2000000000000002</v>
      </c>
      <c r="T167" s="237">
        <f>S167*H167</f>
        <v>5.656200000000001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2208</v>
      </c>
    </row>
    <row r="168" s="2" customFormat="1" ht="24.15" customHeight="1">
      <c r="A168" s="35"/>
      <c r="B168" s="36"/>
      <c r="C168" s="226" t="s">
        <v>7</v>
      </c>
      <c r="D168" s="226" t="s">
        <v>221</v>
      </c>
      <c r="E168" s="227" t="s">
        <v>2209</v>
      </c>
      <c r="F168" s="228" t="s">
        <v>2210</v>
      </c>
      <c r="G168" s="229" t="s">
        <v>287</v>
      </c>
      <c r="H168" s="230">
        <v>2.5710000000000002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88"/>
      <c r="P168" s="236">
        <f>O168*H168</f>
        <v>0</v>
      </c>
      <c r="Q168" s="236">
        <v>0</v>
      </c>
      <c r="R168" s="236">
        <f>Q168*H168</f>
        <v>0</v>
      </c>
      <c r="S168" s="236">
        <v>0.029000000000000001</v>
      </c>
      <c r="T168" s="237">
        <f>S168*H168</f>
        <v>0.074559000000000014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96</v>
      </c>
      <c r="AT168" s="238" t="s">
        <v>221</v>
      </c>
      <c r="AU168" s="238" t="s">
        <v>81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96</v>
      </c>
      <c r="BM168" s="238" t="s">
        <v>2211</v>
      </c>
    </row>
    <row r="169" s="2" customFormat="1" ht="21.75" customHeight="1">
      <c r="A169" s="35"/>
      <c r="B169" s="36"/>
      <c r="C169" s="226" t="s">
        <v>900</v>
      </c>
      <c r="D169" s="226" t="s">
        <v>221</v>
      </c>
      <c r="E169" s="227" t="s">
        <v>379</v>
      </c>
      <c r="F169" s="228" t="s">
        <v>380</v>
      </c>
      <c r="G169" s="229" t="s">
        <v>238</v>
      </c>
      <c r="H169" s="230">
        <v>15.76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0.075999999999999998</v>
      </c>
      <c r="T169" s="237">
        <f>S169*H169</f>
        <v>1.1977599999999999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96</v>
      </c>
      <c r="AT169" s="238" t="s">
        <v>221</v>
      </c>
      <c r="AU169" s="238" t="s">
        <v>81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96</v>
      </c>
      <c r="BM169" s="238" t="s">
        <v>2212</v>
      </c>
    </row>
    <row r="170" s="2" customFormat="1" ht="24.15" customHeight="1">
      <c r="A170" s="35"/>
      <c r="B170" s="36"/>
      <c r="C170" s="226" t="s">
        <v>904</v>
      </c>
      <c r="D170" s="226" t="s">
        <v>221</v>
      </c>
      <c r="E170" s="227" t="s">
        <v>2213</v>
      </c>
      <c r="F170" s="228" t="s">
        <v>2214</v>
      </c>
      <c r="G170" s="229" t="s">
        <v>238</v>
      </c>
      <c r="H170" s="230">
        <v>2.6099999999999999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</v>
      </c>
      <c r="R170" s="236">
        <f>Q170*H170</f>
        <v>0</v>
      </c>
      <c r="S170" s="236">
        <v>0.058999999999999997</v>
      </c>
      <c r="T170" s="237">
        <f>S170*H170</f>
        <v>0.15398999999999999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96</v>
      </c>
      <c r="AT170" s="238" t="s">
        <v>221</v>
      </c>
      <c r="AU170" s="238" t="s">
        <v>81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96</v>
      </c>
      <c r="BM170" s="238" t="s">
        <v>2215</v>
      </c>
    </row>
    <row r="171" s="2" customFormat="1" ht="24.15" customHeight="1">
      <c r="A171" s="35"/>
      <c r="B171" s="36"/>
      <c r="C171" s="226" t="s">
        <v>910</v>
      </c>
      <c r="D171" s="226" t="s">
        <v>221</v>
      </c>
      <c r="E171" s="227" t="s">
        <v>2216</v>
      </c>
      <c r="F171" s="228" t="s">
        <v>2217</v>
      </c>
      <c r="G171" s="229" t="s">
        <v>287</v>
      </c>
      <c r="H171" s="230">
        <v>0.81000000000000005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1.8</v>
      </c>
      <c r="T171" s="237">
        <f>S171*H171</f>
        <v>1.4580000000000002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96</v>
      </c>
      <c r="AT171" s="238" t="s">
        <v>221</v>
      </c>
      <c r="AU171" s="238" t="s">
        <v>81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96</v>
      </c>
      <c r="BM171" s="238" t="s">
        <v>2218</v>
      </c>
    </row>
    <row r="172" s="2" customFormat="1" ht="24.15" customHeight="1">
      <c r="A172" s="35"/>
      <c r="B172" s="36"/>
      <c r="C172" s="226" t="s">
        <v>230</v>
      </c>
      <c r="D172" s="226" t="s">
        <v>221</v>
      </c>
      <c r="E172" s="227" t="s">
        <v>2219</v>
      </c>
      <c r="F172" s="228" t="s">
        <v>2220</v>
      </c>
      <c r="G172" s="229" t="s">
        <v>247</v>
      </c>
      <c r="H172" s="230">
        <v>15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0.042000000000000003</v>
      </c>
      <c r="T172" s="237">
        <f>S172*H172</f>
        <v>0.63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96</v>
      </c>
      <c r="AT172" s="238" t="s">
        <v>221</v>
      </c>
      <c r="AU172" s="238" t="s">
        <v>81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96</v>
      </c>
      <c r="BM172" s="238" t="s">
        <v>2221</v>
      </c>
    </row>
    <row r="173" s="2" customFormat="1" ht="24.15" customHeight="1">
      <c r="A173" s="35"/>
      <c r="B173" s="36"/>
      <c r="C173" s="226" t="s">
        <v>917</v>
      </c>
      <c r="D173" s="226" t="s">
        <v>221</v>
      </c>
      <c r="E173" s="227" t="s">
        <v>2222</v>
      </c>
      <c r="F173" s="228" t="s">
        <v>2223</v>
      </c>
      <c r="G173" s="229" t="s">
        <v>247</v>
      </c>
      <c r="H173" s="230">
        <v>1.55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88"/>
      <c r="P173" s="236">
        <f>O173*H173</f>
        <v>0</v>
      </c>
      <c r="Q173" s="236">
        <v>0.00363</v>
      </c>
      <c r="R173" s="236">
        <f>Q173*H173</f>
        <v>0.0056265000000000004</v>
      </c>
      <c r="S173" s="236">
        <v>0.19600000000000001</v>
      </c>
      <c r="T173" s="237">
        <f>S173*H173</f>
        <v>0.30380000000000001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96</v>
      </c>
      <c r="AT173" s="238" t="s">
        <v>221</v>
      </c>
      <c r="AU173" s="238" t="s">
        <v>81</v>
      </c>
      <c r="AY173" s="14" t="s">
        <v>218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96</v>
      </c>
      <c r="BM173" s="238" t="s">
        <v>2224</v>
      </c>
    </row>
    <row r="174" s="2" customFormat="1" ht="24.15" customHeight="1">
      <c r="A174" s="35"/>
      <c r="B174" s="36"/>
      <c r="C174" s="226" t="s">
        <v>921</v>
      </c>
      <c r="D174" s="226" t="s">
        <v>221</v>
      </c>
      <c r="E174" s="227" t="s">
        <v>391</v>
      </c>
      <c r="F174" s="228" t="s">
        <v>392</v>
      </c>
      <c r="G174" s="229" t="s">
        <v>238</v>
      </c>
      <c r="H174" s="230">
        <v>63.694000000000003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88"/>
      <c r="P174" s="236">
        <f>O174*H174</f>
        <v>0</v>
      </c>
      <c r="Q174" s="236">
        <v>0</v>
      </c>
      <c r="R174" s="236">
        <f>Q174*H174</f>
        <v>0</v>
      </c>
      <c r="S174" s="236">
        <v>0.045999999999999999</v>
      </c>
      <c r="T174" s="237">
        <f>S174*H174</f>
        <v>2.9299240000000002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96</v>
      </c>
      <c r="AT174" s="238" t="s">
        <v>221</v>
      </c>
      <c r="AU174" s="238" t="s">
        <v>81</v>
      </c>
      <c r="AY174" s="14" t="s">
        <v>218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96</v>
      </c>
      <c r="BM174" s="238" t="s">
        <v>2225</v>
      </c>
    </row>
    <row r="175" s="12" customFormat="1" ht="22.8" customHeight="1">
      <c r="A175" s="12"/>
      <c r="B175" s="210"/>
      <c r="C175" s="211"/>
      <c r="D175" s="212" t="s">
        <v>72</v>
      </c>
      <c r="E175" s="224" t="s">
        <v>394</v>
      </c>
      <c r="F175" s="224" t="s">
        <v>395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SUM(P176:P179)</f>
        <v>0</v>
      </c>
      <c r="Q175" s="218"/>
      <c r="R175" s="219">
        <f>SUM(R176:R179)</f>
        <v>0</v>
      </c>
      <c r="S175" s="218"/>
      <c r="T175" s="220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79</v>
      </c>
      <c r="AT175" s="222" t="s">
        <v>72</v>
      </c>
      <c r="AU175" s="222" t="s">
        <v>79</v>
      </c>
      <c r="AY175" s="221" t="s">
        <v>218</v>
      </c>
      <c r="BK175" s="223">
        <f>SUM(BK176:BK179)</f>
        <v>0</v>
      </c>
    </row>
    <row r="176" s="2" customFormat="1" ht="24.15" customHeight="1">
      <c r="A176" s="35"/>
      <c r="B176" s="36"/>
      <c r="C176" s="226" t="s">
        <v>925</v>
      </c>
      <c r="D176" s="226" t="s">
        <v>221</v>
      </c>
      <c r="E176" s="227" t="s">
        <v>397</v>
      </c>
      <c r="F176" s="228" t="s">
        <v>398</v>
      </c>
      <c r="G176" s="229" t="s">
        <v>233</v>
      </c>
      <c r="H176" s="230">
        <v>19.532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96</v>
      </c>
      <c r="AT176" s="238" t="s">
        <v>221</v>
      </c>
      <c r="AU176" s="238" t="s">
        <v>81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96</v>
      </c>
      <c r="BM176" s="238" t="s">
        <v>2226</v>
      </c>
    </row>
    <row r="177" s="2" customFormat="1" ht="24.15" customHeight="1">
      <c r="A177" s="35"/>
      <c r="B177" s="36"/>
      <c r="C177" s="226" t="s">
        <v>244</v>
      </c>
      <c r="D177" s="226" t="s">
        <v>221</v>
      </c>
      <c r="E177" s="227" t="s">
        <v>401</v>
      </c>
      <c r="F177" s="228" t="s">
        <v>402</v>
      </c>
      <c r="G177" s="229" t="s">
        <v>233</v>
      </c>
      <c r="H177" s="230">
        <v>19.532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96</v>
      </c>
      <c r="AT177" s="238" t="s">
        <v>221</v>
      </c>
      <c r="AU177" s="238" t="s">
        <v>81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96</v>
      </c>
      <c r="BM177" s="238" t="s">
        <v>2227</v>
      </c>
    </row>
    <row r="178" s="2" customFormat="1" ht="24.15" customHeight="1">
      <c r="A178" s="35"/>
      <c r="B178" s="36"/>
      <c r="C178" s="226" t="s">
        <v>249</v>
      </c>
      <c r="D178" s="226" t="s">
        <v>221</v>
      </c>
      <c r="E178" s="227" t="s">
        <v>405</v>
      </c>
      <c r="F178" s="228" t="s">
        <v>406</v>
      </c>
      <c r="G178" s="229" t="s">
        <v>233</v>
      </c>
      <c r="H178" s="230">
        <v>273.44799999999998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88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96</v>
      </c>
      <c r="AT178" s="238" t="s">
        <v>221</v>
      </c>
      <c r="AU178" s="238" t="s">
        <v>81</v>
      </c>
      <c r="AY178" s="14" t="s">
        <v>218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96</v>
      </c>
      <c r="BM178" s="238" t="s">
        <v>2228</v>
      </c>
    </row>
    <row r="179" s="2" customFormat="1" ht="44.25" customHeight="1">
      <c r="A179" s="35"/>
      <c r="B179" s="36"/>
      <c r="C179" s="226" t="s">
        <v>2229</v>
      </c>
      <c r="D179" s="226" t="s">
        <v>221</v>
      </c>
      <c r="E179" s="227" t="s">
        <v>409</v>
      </c>
      <c r="F179" s="228" t="s">
        <v>410</v>
      </c>
      <c r="G179" s="229" t="s">
        <v>233</v>
      </c>
      <c r="H179" s="230">
        <v>19.532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88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96</v>
      </c>
      <c r="AT179" s="238" t="s">
        <v>221</v>
      </c>
      <c r="AU179" s="238" t="s">
        <v>81</v>
      </c>
      <c r="AY179" s="14" t="s">
        <v>218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96</v>
      </c>
      <c r="BM179" s="238" t="s">
        <v>2230</v>
      </c>
    </row>
    <row r="180" s="12" customFormat="1" ht="22.8" customHeight="1">
      <c r="A180" s="12"/>
      <c r="B180" s="210"/>
      <c r="C180" s="211"/>
      <c r="D180" s="212" t="s">
        <v>72</v>
      </c>
      <c r="E180" s="224" t="s">
        <v>412</v>
      </c>
      <c r="F180" s="224" t="s">
        <v>413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P181</f>
        <v>0</v>
      </c>
      <c r="Q180" s="218"/>
      <c r="R180" s="219">
        <f>R181</f>
        <v>0</v>
      </c>
      <c r="S180" s="218"/>
      <c r="T180" s="220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79</v>
      </c>
      <c r="AT180" s="222" t="s">
        <v>72</v>
      </c>
      <c r="AU180" s="222" t="s">
        <v>79</v>
      </c>
      <c r="AY180" s="221" t="s">
        <v>218</v>
      </c>
      <c r="BK180" s="223">
        <f>BK181</f>
        <v>0</v>
      </c>
    </row>
    <row r="181" s="2" customFormat="1" ht="24.15" customHeight="1">
      <c r="A181" s="35"/>
      <c r="B181" s="36"/>
      <c r="C181" s="226" t="s">
        <v>430</v>
      </c>
      <c r="D181" s="226" t="s">
        <v>221</v>
      </c>
      <c r="E181" s="227" t="s">
        <v>415</v>
      </c>
      <c r="F181" s="228" t="s">
        <v>416</v>
      </c>
      <c r="G181" s="229" t="s">
        <v>233</v>
      </c>
      <c r="H181" s="230">
        <v>10.627000000000001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96</v>
      </c>
      <c r="AT181" s="238" t="s">
        <v>221</v>
      </c>
      <c r="AU181" s="238" t="s">
        <v>81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96</v>
      </c>
      <c r="BM181" s="238" t="s">
        <v>2231</v>
      </c>
    </row>
    <row r="182" s="12" customFormat="1" ht="25.92" customHeight="1">
      <c r="A182" s="12"/>
      <c r="B182" s="210"/>
      <c r="C182" s="211"/>
      <c r="D182" s="212" t="s">
        <v>72</v>
      </c>
      <c r="E182" s="213" t="s">
        <v>418</v>
      </c>
      <c r="F182" s="213" t="s">
        <v>419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P183+P187+P191+P197+P205+P207+P218+P227+P237+P240</f>
        <v>0</v>
      </c>
      <c r="Q182" s="218"/>
      <c r="R182" s="219">
        <f>R183+R187+R191+R197+R205+R207+R218+R227+R237+R240</f>
        <v>4.3612292200000011</v>
      </c>
      <c r="S182" s="218"/>
      <c r="T182" s="220">
        <f>T183+T187+T191+T197+T205+T207+T218+T227+T237+T240</f>
        <v>8.4760815000000012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1" t="s">
        <v>81</v>
      </c>
      <c r="AT182" s="222" t="s">
        <v>72</v>
      </c>
      <c r="AU182" s="222" t="s">
        <v>73</v>
      </c>
      <c r="AY182" s="221" t="s">
        <v>218</v>
      </c>
      <c r="BK182" s="223">
        <f>BK183+BK187+BK191+BK197+BK205+BK207+BK218+BK227+BK237+BK240</f>
        <v>0</v>
      </c>
    </row>
    <row r="183" s="12" customFormat="1" ht="22.8" customHeight="1">
      <c r="A183" s="12"/>
      <c r="B183" s="210"/>
      <c r="C183" s="211"/>
      <c r="D183" s="212" t="s">
        <v>72</v>
      </c>
      <c r="E183" s="224" t="s">
        <v>420</v>
      </c>
      <c r="F183" s="224" t="s">
        <v>421</v>
      </c>
      <c r="G183" s="211"/>
      <c r="H183" s="211"/>
      <c r="I183" s="214"/>
      <c r="J183" s="225">
        <f>BK183</f>
        <v>0</v>
      </c>
      <c r="K183" s="211"/>
      <c r="L183" s="216"/>
      <c r="M183" s="217"/>
      <c r="N183" s="218"/>
      <c r="O183" s="218"/>
      <c r="P183" s="219">
        <f>SUM(P184:P186)</f>
        <v>0</v>
      </c>
      <c r="Q183" s="218"/>
      <c r="R183" s="219">
        <f>SUM(R184:R186)</f>
        <v>0.33081340000000004</v>
      </c>
      <c r="S183" s="218"/>
      <c r="T183" s="220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1" t="s">
        <v>81</v>
      </c>
      <c r="AT183" s="222" t="s">
        <v>72</v>
      </c>
      <c r="AU183" s="222" t="s">
        <v>79</v>
      </c>
      <c r="AY183" s="221" t="s">
        <v>218</v>
      </c>
      <c r="BK183" s="223">
        <f>SUM(BK184:BK186)</f>
        <v>0</v>
      </c>
    </row>
    <row r="184" s="2" customFormat="1" ht="24.15" customHeight="1">
      <c r="A184" s="35"/>
      <c r="B184" s="36"/>
      <c r="C184" s="226" t="s">
        <v>935</v>
      </c>
      <c r="D184" s="226" t="s">
        <v>221</v>
      </c>
      <c r="E184" s="227" t="s">
        <v>441</v>
      </c>
      <c r="F184" s="228" t="s">
        <v>442</v>
      </c>
      <c r="G184" s="229" t="s">
        <v>238</v>
      </c>
      <c r="H184" s="230">
        <v>33.060000000000002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88"/>
      <c r="P184" s="236">
        <f>O184*H184</f>
        <v>0</v>
      </c>
      <c r="Q184" s="236">
        <v>0.0045799999999999999</v>
      </c>
      <c r="R184" s="236">
        <f>Q184*H184</f>
        <v>0.15141480000000002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425</v>
      </c>
      <c r="AT184" s="238" t="s">
        <v>221</v>
      </c>
      <c r="AU184" s="238" t="s">
        <v>81</v>
      </c>
      <c r="AY184" s="14" t="s">
        <v>218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425</v>
      </c>
      <c r="BM184" s="238" t="s">
        <v>2232</v>
      </c>
    </row>
    <row r="185" s="2" customFormat="1" ht="24.15" customHeight="1">
      <c r="A185" s="35"/>
      <c r="B185" s="36"/>
      <c r="C185" s="226" t="s">
        <v>939</v>
      </c>
      <c r="D185" s="226" t="s">
        <v>221</v>
      </c>
      <c r="E185" s="227" t="s">
        <v>445</v>
      </c>
      <c r="F185" s="228" t="s">
        <v>446</v>
      </c>
      <c r="G185" s="229" t="s">
        <v>238</v>
      </c>
      <c r="H185" s="230">
        <v>39.170000000000002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88"/>
      <c r="P185" s="236">
        <f>O185*H185</f>
        <v>0</v>
      </c>
      <c r="Q185" s="236">
        <v>0.0045799999999999999</v>
      </c>
      <c r="R185" s="236">
        <f>Q185*H185</f>
        <v>0.17939859999999999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425</v>
      </c>
      <c r="AT185" s="238" t="s">
        <v>221</v>
      </c>
      <c r="AU185" s="238" t="s">
        <v>81</v>
      </c>
      <c r="AY185" s="14" t="s">
        <v>218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425</v>
      </c>
      <c r="BM185" s="238" t="s">
        <v>2233</v>
      </c>
    </row>
    <row r="186" s="2" customFormat="1" ht="24.15" customHeight="1">
      <c r="A186" s="35"/>
      <c r="B186" s="36"/>
      <c r="C186" s="226" t="s">
        <v>943</v>
      </c>
      <c r="D186" s="226" t="s">
        <v>221</v>
      </c>
      <c r="E186" s="227" t="s">
        <v>449</v>
      </c>
      <c r="F186" s="228" t="s">
        <v>450</v>
      </c>
      <c r="G186" s="229" t="s">
        <v>451</v>
      </c>
      <c r="H186" s="251"/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425</v>
      </c>
      <c r="AT186" s="238" t="s">
        <v>221</v>
      </c>
      <c r="AU186" s="238" t="s">
        <v>81</v>
      </c>
      <c r="AY186" s="14" t="s">
        <v>218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425</v>
      </c>
      <c r="BM186" s="238" t="s">
        <v>2234</v>
      </c>
    </row>
    <row r="187" s="12" customFormat="1" ht="22.8" customHeight="1">
      <c r="A187" s="12"/>
      <c r="B187" s="210"/>
      <c r="C187" s="211"/>
      <c r="D187" s="212" t="s">
        <v>72</v>
      </c>
      <c r="E187" s="224" t="s">
        <v>453</v>
      </c>
      <c r="F187" s="224" t="s">
        <v>454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SUM(P188:P190)</f>
        <v>0</v>
      </c>
      <c r="Q187" s="218"/>
      <c r="R187" s="219">
        <f>SUM(R188:R190)</f>
        <v>0.030208799999999997</v>
      </c>
      <c r="S187" s="218"/>
      <c r="T187" s="220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81</v>
      </c>
      <c r="AT187" s="222" t="s">
        <v>72</v>
      </c>
      <c r="AU187" s="222" t="s">
        <v>79</v>
      </c>
      <c r="AY187" s="221" t="s">
        <v>218</v>
      </c>
      <c r="BK187" s="223">
        <f>SUM(BK188:BK190)</f>
        <v>0</v>
      </c>
    </row>
    <row r="188" s="2" customFormat="1" ht="24.15" customHeight="1">
      <c r="A188" s="35"/>
      <c r="B188" s="36"/>
      <c r="C188" s="226" t="s">
        <v>947</v>
      </c>
      <c r="D188" s="226" t="s">
        <v>221</v>
      </c>
      <c r="E188" s="227" t="s">
        <v>456</v>
      </c>
      <c r="F188" s="228" t="s">
        <v>457</v>
      </c>
      <c r="G188" s="229" t="s">
        <v>238</v>
      </c>
      <c r="H188" s="230">
        <v>28.870000000000001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88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425</v>
      </c>
      <c r="AT188" s="238" t="s">
        <v>221</v>
      </c>
      <c r="AU188" s="238" t="s">
        <v>81</v>
      </c>
      <c r="AY188" s="14" t="s">
        <v>218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425</v>
      </c>
      <c r="BM188" s="238" t="s">
        <v>2235</v>
      </c>
    </row>
    <row r="189" s="2" customFormat="1" ht="24.15" customHeight="1">
      <c r="A189" s="35"/>
      <c r="B189" s="36"/>
      <c r="C189" s="240" t="s">
        <v>1709</v>
      </c>
      <c r="D189" s="240" t="s">
        <v>306</v>
      </c>
      <c r="E189" s="241" t="s">
        <v>460</v>
      </c>
      <c r="F189" s="242" t="s">
        <v>2236</v>
      </c>
      <c r="G189" s="243" t="s">
        <v>238</v>
      </c>
      <c r="H189" s="244">
        <v>25.173999999999999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88"/>
      <c r="P189" s="236">
        <f>O189*H189</f>
        <v>0</v>
      </c>
      <c r="Q189" s="236">
        <v>0.0011999999999999999</v>
      </c>
      <c r="R189" s="236">
        <f>Q189*H189</f>
        <v>0.030208799999999997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430</v>
      </c>
      <c r="AT189" s="238" t="s">
        <v>306</v>
      </c>
      <c r="AU189" s="238" t="s">
        <v>81</v>
      </c>
      <c r="AY189" s="14" t="s">
        <v>218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425</v>
      </c>
      <c r="BM189" s="238" t="s">
        <v>2237</v>
      </c>
    </row>
    <row r="190" s="2" customFormat="1" ht="24.15" customHeight="1">
      <c r="A190" s="35"/>
      <c r="B190" s="36"/>
      <c r="C190" s="226" t="s">
        <v>955</v>
      </c>
      <c r="D190" s="226" t="s">
        <v>221</v>
      </c>
      <c r="E190" s="227" t="s">
        <v>472</v>
      </c>
      <c r="F190" s="228" t="s">
        <v>473</v>
      </c>
      <c r="G190" s="229" t="s">
        <v>451</v>
      </c>
      <c r="H190" s="251"/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425</v>
      </c>
      <c r="AT190" s="238" t="s">
        <v>221</v>
      </c>
      <c r="AU190" s="238" t="s">
        <v>81</v>
      </c>
      <c r="AY190" s="14" t="s">
        <v>218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425</v>
      </c>
      <c r="BM190" s="238" t="s">
        <v>2238</v>
      </c>
    </row>
    <row r="191" s="12" customFormat="1" ht="22.8" customHeight="1">
      <c r="A191" s="12"/>
      <c r="B191" s="210"/>
      <c r="C191" s="211"/>
      <c r="D191" s="212" t="s">
        <v>72</v>
      </c>
      <c r="E191" s="224" t="s">
        <v>485</v>
      </c>
      <c r="F191" s="224" t="s">
        <v>486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SUM(P192:P196)</f>
        <v>0</v>
      </c>
      <c r="Q191" s="218"/>
      <c r="R191" s="219">
        <f>SUM(R192:R196)</f>
        <v>0.0033999999999999998</v>
      </c>
      <c r="S191" s="218"/>
      <c r="T191" s="220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81</v>
      </c>
      <c r="AT191" s="222" t="s">
        <v>72</v>
      </c>
      <c r="AU191" s="222" t="s">
        <v>79</v>
      </c>
      <c r="AY191" s="221" t="s">
        <v>218</v>
      </c>
      <c r="BK191" s="223">
        <f>SUM(BK192:BK196)</f>
        <v>0</v>
      </c>
    </row>
    <row r="192" s="2" customFormat="1" ht="33" customHeight="1">
      <c r="A192" s="35"/>
      <c r="B192" s="36"/>
      <c r="C192" s="226" t="s">
        <v>297</v>
      </c>
      <c r="D192" s="226" t="s">
        <v>221</v>
      </c>
      <c r="E192" s="227" t="s">
        <v>488</v>
      </c>
      <c r="F192" s="228" t="s">
        <v>489</v>
      </c>
      <c r="G192" s="229" t="s">
        <v>490</v>
      </c>
      <c r="H192" s="230">
        <v>1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88"/>
      <c r="P192" s="236">
        <f>O192*H192</f>
        <v>0</v>
      </c>
      <c r="Q192" s="236">
        <v>0.00084999999999999995</v>
      </c>
      <c r="R192" s="236">
        <f>Q192*H192</f>
        <v>0.00084999999999999995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425</v>
      </c>
      <c r="AT192" s="238" t="s">
        <v>221</v>
      </c>
      <c r="AU192" s="238" t="s">
        <v>81</v>
      </c>
      <c r="AY192" s="14" t="s">
        <v>218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425</v>
      </c>
      <c r="BM192" s="238" t="s">
        <v>2239</v>
      </c>
    </row>
    <row r="193" s="2" customFormat="1" ht="67.5" customHeight="1">
      <c r="A193" s="35"/>
      <c r="B193" s="36"/>
      <c r="C193" s="226" t="s">
        <v>1138</v>
      </c>
      <c r="D193" s="226" t="s">
        <v>221</v>
      </c>
      <c r="E193" s="227" t="s">
        <v>493</v>
      </c>
      <c r="F193" s="228" t="s">
        <v>494</v>
      </c>
      <c r="G193" s="229" t="s">
        <v>490</v>
      </c>
      <c r="H193" s="230">
        <v>1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88"/>
      <c r="P193" s="236">
        <f>O193*H193</f>
        <v>0</v>
      </c>
      <c r="Q193" s="236">
        <v>0.00084999999999999995</v>
      </c>
      <c r="R193" s="236">
        <f>Q193*H193</f>
        <v>0.00084999999999999995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425</v>
      </c>
      <c r="AT193" s="238" t="s">
        <v>221</v>
      </c>
      <c r="AU193" s="238" t="s">
        <v>81</v>
      </c>
      <c r="AY193" s="14" t="s">
        <v>218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425</v>
      </c>
      <c r="BM193" s="238" t="s">
        <v>2240</v>
      </c>
    </row>
    <row r="194" s="2" customFormat="1" ht="37.8" customHeight="1">
      <c r="A194" s="35"/>
      <c r="B194" s="36"/>
      <c r="C194" s="226" t="s">
        <v>2241</v>
      </c>
      <c r="D194" s="226" t="s">
        <v>221</v>
      </c>
      <c r="E194" s="227" t="s">
        <v>497</v>
      </c>
      <c r="F194" s="228" t="s">
        <v>498</v>
      </c>
      <c r="G194" s="229" t="s">
        <v>490</v>
      </c>
      <c r="H194" s="230">
        <v>1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88"/>
      <c r="P194" s="236">
        <f>O194*H194</f>
        <v>0</v>
      </c>
      <c r="Q194" s="236">
        <v>0.00084999999999999995</v>
      </c>
      <c r="R194" s="236">
        <f>Q194*H194</f>
        <v>0.00084999999999999995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425</v>
      </c>
      <c r="AT194" s="238" t="s">
        <v>221</v>
      </c>
      <c r="AU194" s="238" t="s">
        <v>81</v>
      </c>
      <c r="AY194" s="14" t="s">
        <v>218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425</v>
      </c>
      <c r="BM194" s="238" t="s">
        <v>2242</v>
      </c>
    </row>
    <row r="195" s="2" customFormat="1" ht="37.8" customHeight="1">
      <c r="A195" s="35"/>
      <c r="B195" s="36"/>
      <c r="C195" s="226" t="s">
        <v>1141</v>
      </c>
      <c r="D195" s="226" t="s">
        <v>221</v>
      </c>
      <c r="E195" s="227" t="s">
        <v>501</v>
      </c>
      <c r="F195" s="228" t="s">
        <v>502</v>
      </c>
      <c r="G195" s="229" t="s">
        <v>490</v>
      </c>
      <c r="H195" s="230">
        <v>1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88"/>
      <c r="P195" s="236">
        <f>O195*H195</f>
        <v>0</v>
      </c>
      <c r="Q195" s="236">
        <v>0.00084999999999999995</v>
      </c>
      <c r="R195" s="236">
        <f>Q195*H195</f>
        <v>0.00084999999999999995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425</v>
      </c>
      <c r="AT195" s="238" t="s">
        <v>221</v>
      </c>
      <c r="AU195" s="238" t="s">
        <v>81</v>
      </c>
      <c r="AY195" s="14" t="s">
        <v>218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79</v>
      </c>
      <c r="BK195" s="239">
        <f>ROUND(I195*H195,2)</f>
        <v>0</v>
      </c>
      <c r="BL195" s="14" t="s">
        <v>425</v>
      </c>
      <c r="BM195" s="238" t="s">
        <v>2243</v>
      </c>
    </row>
    <row r="196" s="2" customFormat="1" ht="24.15" customHeight="1">
      <c r="A196" s="35"/>
      <c r="B196" s="36"/>
      <c r="C196" s="226" t="s">
        <v>2244</v>
      </c>
      <c r="D196" s="226" t="s">
        <v>221</v>
      </c>
      <c r="E196" s="227" t="s">
        <v>505</v>
      </c>
      <c r="F196" s="228" t="s">
        <v>506</v>
      </c>
      <c r="G196" s="229" t="s">
        <v>451</v>
      </c>
      <c r="H196" s="251"/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88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425</v>
      </c>
      <c r="AT196" s="238" t="s">
        <v>221</v>
      </c>
      <c r="AU196" s="238" t="s">
        <v>81</v>
      </c>
      <c r="AY196" s="14" t="s">
        <v>218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4" t="s">
        <v>79</v>
      </c>
      <c r="BK196" s="239">
        <f>ROUND(I196*H196,2)</f>
        <v>0</v>
      </c>
      <c r="BL196" s="14" t="s">
        <v>425</v>
      </c>
      <c r="BM196" s="238" t="s">
        <v>2245</v>
      </c>
    </row>
    <row r="197" s="12" customFormat="1" ht="22.8" customHeight="1">
      <c r="A197" s="12"/>
      <c r="B197" s="210"/>
      <c r="C197" s="211"/>
      <c r="D197" s="212" t="s">
        <v>72</v>
      </c>
      <c r="E197" s="224" t="s">
        <v>508</v>
      </c>
      <c r="F197" s="224" t="s">
        <v>509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SUM(P198:P204)</f>
        <v>0</v>
      </c>
      <c r="Q197" s="218"/>
      <c r="R197" s="219">
        <f>SUM(R198:R204)</f>
        <v>0.55270476000000002</v>
      </c>
      <c r="S197" s="218"/>
      <c r="T197" s="220">
        <f>SUM(T198:T204)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81</v>
      </c>
      <c r="AT197" s="222" t="s">
        <v>72</v>
      </c>
      <c r="AU197" s="222" t="s">
        <v>79</v>
      </c>
      <c r="AY197" s="221" t="s">
        <v>218</v>
      </c>
      <c r="BK197" s="223">
        <f>SUM(BK198:BK204)</f>
        <v>0</v>
      </c>
    </row>
    <row r="198" s="2" customFormat="1" ht="24.15" customHeight="1">
      <c r="A198" s="35"/>
      <c r="B198" s="36"/>
      <c r="C198" s="226" t="s">
        <v>959</v>
      </c>
      <c r="D198" s="226" t="s">
        <v>221</v>
      </c>
      <c r="E198" s="227" t="s">
        <v>523</v>
      </c>
      <c r="F198" s="228" t="s">
        <v>524</v>
      </c>
      <c r="G198" s="229" t="s">
        <v>238</v>
      </c>
      <c r="H198" s="230">
        <v>8.7240000000000002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88"/>
      <c r="P198" s="236">
        <f>O198*H198</f>
        <v>0</v>
      </c>
      <c r="Q198" s="236">
        <v>0.03159</v>
      </c>
      <c r="R198" s="236">
        <f>Q198*H198</f>
        <v>0.27559116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425</v>
      </c>
      <c r="AT198" s="238" t="s">
        <v>221</v>
      </c>
      <c r="AU198" s="238" t="s">
        <v>81</v>
      </c>
      <c r="AY198" s="14" t="s">
        <v>218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79</v>
      </c>
      <c r="BK198" s="239">
        <f>ROUND(I198*H198,2)</f>
        <v>0</v>
      </c>
      <c r="BL198" s="14" t="s">
        <v>425</v>
      </c>
      <c r="BM198" s="238" t="s">
        <v>2246</v>
      </c>
    </row>
    <row r="199" s="2" customFormat="1" ht="24.15" customHeight="1">
      <c r="A199" s="35"/>
      <c r="B199" s="36"/>
      <c r="C199" s="226" t="s">
        <v>965</v>
      </c>
      <c r="D199" s="226" t="s">
        <v>221</v>
      </c>
      <c r="E199" s="227" t="s">
        <v>527</v>
      </c>
      <c r="F199" s="228" t="s">
        <v>528</v>
      </c>
      <c r="G199" s="229" t="s">
        <v>238</v>
      </c>
      <c r="H199" s="230">
        <v>15.41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88"/>
      <c r="P199" s="236">
        <f>O199*H199</f>
        <v>0</v>
      </c>
      <c r="Q199" s="236">
        <v>0.012919999999999999</v>
      </c>
      <c r="R199" s="236">
        <f>Q199*H199</f>
        <v>0.1990972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425</v>
      </c>
      <c r="AT199" s="238" t="s">
        <v>221</v>
      </c>
      <c r="AU199" s="238" t="s">
        <v>81</v>
      </c>
      <c r="AY199" s="14" t="s">
        <v>218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4" t="s">
        <v>79</v>
      </c>
      <c r="BK199" s="239">
        <f>ROUND(I199*H199,2)</f>
        <v>0</v>
      </c>
      <c r="BL199" s="14" t="s">
        <v>425</v>
      </c>
      <c r="BM199" s="238" t="s">
        <v>2247</v>
      </c>
    </row>
    <row r="200" s="2" customFormat="1" ht="16.5" customHeight="1">
      <c r="A200" s="35"/>
      <c r="B200" s="36"/>
      <c r="C200" s="226" t="s">
        <v>969</v>
      </c>
      <c r="D200" s="226" t="s">
        <v>221</v>
      </c>
      <c r="E200" s="227" t="s">
        <v>531</v>
      </c>
      <c r="F200" s="228" t="s">
        <v>532</v>
      </c>
      <c r="G200" s="229" t="s">
        <v>238</v>
      </c>
      <c r="H200" s="230">
        <v>15.41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88"/>
      <c r="P200" s="236">
        <f>O200*H200</f>
        <v>0</v>
      </c>
      <c r="Q200" s="236">
        <v>0.00010000000000000001</v>
      </c>
      <c r="R200" s="236">
        <f>Q200*H200</f>
        <v>0.0015410000000000001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425</v>
      </c>
      <c r="AT200" s="238" t="s">
        <v>221</v>
      </c>
      <c r="AU200" s="238" t="s">
        <v>81</v>
      </c>
      <c r="AY200" s="14" t="s">
        <v>218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79</v>
      </c>
      <c r="BK200" s="239">
        <f>ROUND(I200*H200,2)</f>
        <v>0</v>
      </c>
      <c r="BL200" s="14" t="s">
        <v>425</v>
      </c>
      <c r="BM200" s="238" t="s">
        <v>2248</v>
      </c>
    </row>
    <row r="201" s="2" customFormat="1" ht="16.5" customHeight="1">
      <c r="A201" s="35"/>
      <c r="B201" s="36"/>
      <c r="C201" s="226" t="s">
        <v>973</v>
      </c>
      <c r="D201" s="226" t="s">
        <v>221</v>
      </c>
      <c r="E201" s="227" t="s">
        <v>535</v>
      </c>
      <c r="F201" s="228" t="s">
        <v>536</v>
      </c>
      <c r="G201" s="229" t="s">
        <v>238</v>
      </c>
      <c r="H201" s="230">
        <v>15.41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88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425</v>
      </c>
      <c r="AT201" s="238" t="s">
        <v>221</v>
      </c>
      <c r="AU201" s="238" t="s">
        <v>81</v>
      </c>
      <c r="AY201" s="14" t="s">
        <v>218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4" t="s">
        <v>79</v>
      </c>
      <c r="BK201" s="239">
        <f>ROUND(I201*H201,2)</f>
        <v>0</v>
      </c>
      <c r="BL201" s="14" t="s">
        <v>425</v>
      </c>
      <c r="BM201" s="238" t="s">
        <v>2249</v>
      </c>
    </row>
    <row r="202" s="2" customFormat="1" ht="24.15" customHeight="1">
      <c r="A202" s="35"/>
      <c r="B202" s="36"/>
      <c r="C202" s="240" t="s">
        <v>2250</v>
      </c>
      <c r="D202" s="240" t="s">
        <v>306</v>
      </c>
      <c r="E202" s="241" t="s">
        <v>539</v>
      </c>
      <c r="F202" s="242" t="s">
        <v>540</v>
      </c>
      <c r="G202" s="243" t="s">
        <v>238</v>
      </c>
      <c r="H202" s="244">
        <v>16.949999999999999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38</v>
      </c>
      <c r="O202" s="88"/>
      <c r="P202" s="236">
        <f>O202*H202</f>
        <v>0</v>
      </c>
      <c r="Q202" s="236">
        <v>0.00013999999999999999</v>
      </c>
      <c r="R202" s="236">
        <f>Q202*H202</f>
        <v>0.0023729999999999997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430</v>
      </c>
      <c r="AT202" s="238" t="s">
        <v>306</v>
      </c>
      <c r="AU202" s="238" t="s">
        <v>81</v>
      </c>
      <c r="AY202" s="14" t="s">
        <v>218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79</v>
      </c>
      <c r="BK202" s="239">
        <f>ROUND(I202*H202,2)</f>
        <v>0</v>
      </c>
      <c r="BL202" s="14" t="s">
        <v>425</v>
      </c>
      <c r="BM202" s="238" t="s">
        <v>2251</v>
      </c>
    </row>
    <row r="203" s="2" customFormat="1" ht="24.15" customHeight="1">
      <c r="A203" s="35"/>
      <c r="B203" s="36"/>
      <c r="C203" s="226" t="s">
        <v>260</v>
      </c>
      <c r="D203" s="226" t="s">
        <v>221</v>
      </c>
      <c r="E203" s="227" t="s">
        <v>547</v>
      </c>
      <c r="F203" s="228" t="s">
        <v>548</v>
      </c>
      <c r="G203" s="229" t="s">
        <v>238</v>
      </c>
      <c r="H203" s="230">
        <v>2.8799999999999999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88"/>
      <c r="P203" s="236">
        <f>O203*H203</f>
        <v>0</v>
      </c>
      <c r="Q203" s="236">
        <v>0.025729999999999999</v>
      </c>
      <c r="R203" s="236">
        <f>Q203*H203</f>
        <v>0.074102399999999999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425</v>
      </c>
      <c r="AT203" s="238" t="s">
        <v>221</v>
      </c>
      <c r="AU203" s="238" t="s">
        <v>81</v>
      </c>
      <c r="AY203" s="14" t="s">
        <v>218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4" t="s">
        <v>79</v>
      </c>
      <c r="BK203" s="239">
        <f>ROUND(I203*H203,2)</f>
        <v>0</v>
      </c>
      <c r="BL203" s="14" t="s">
        <v>425</v>
      </c>
      <c r="BM203" s="238" t="s">
        <v>2252</v>
      </c>
    </row>
    <row r="204" s="2" customFormat="1" ht="24.15" customHeight="1">
      <c r="A204" s="35"/>
      <c r="B204" s="36"/>
      <c r="C204" s="226" t="s">
        <v>2253</v>
      </c>
      <c r="D204" s="226" t="s">
        <v>221</v>
      </c>
      <c r="E204" s="227" t="s">
        <v>575</v>
      </c>
      <c r="F204" s="228" t="s">
        <v>576</v>
      </c>
      <c r="G204" s="229" t="s">
        <v>451</v>
      </c>
      <c r="H204" s="251"/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425</v>
      </c>
      <c r="AT204" s="238" t="s">
        <v>221</v>
      </c>
      <c r="AU204" s="238" t="s">
        <v>81</v>
      </c>
      <c r="AY204" s="14" t="s">
        <v>218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79</v>
      </c>
      <c r="BK204" s="239">
        <f>ROUND(I204*H204,2)</f>
        <v>0</v>
      </c>
      <c r="BL204" s="14" t="s">
        <v>425</v>
      </c>
      <c r="BM204" s="238" t="s">
        <v>2254</v>
      </c>
    </row>
    <row r="205" s="12" customFormat="1" ht="22.8" customHeight="1">
      <c r="A205" s="12"/>
      <c r="B205" s="210"/>
      <c r="C205" s="211"/>
      <c r="D205" s="212" t="s">
        <v>72</v>
      </c>
      <c r="E205" s="224" t="s">
        <v>2255</v>
      </c>
      <c r="F205" s="224" t="s">
        <v>2256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P206</f>
        <v>0</v>
      </c>
      <c r="Q205" s="218"/>
      <c r="R205" s="219">
        <f>R206</f>
        <v>0.0055289999999999992</v>
      </c>
      <c r="S205" s="218"/>
      <c r="T205" s="220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81</v>
      </c>
      <c r="AT205" s="222" t="s">
        <v>72</v>
      </c>
      <c r="AU205" s="222" t="s">
        <v>79</v>
      </c>
      <c r="AY205" s="221" t="s">
        <v>218</v>
      </c>
      <c r="BK205" s="223">
        <f>BK206</f>
        <v>0</v>
      </c>
    </row>
    <row r="206" s="2" customFormat="1" ht="33" customHeight="1">
      <c r="A206" s="35"/>
      <c r="B206" s="36"/>
      <c r="C206" s="226" t="s">
        <v>264</v>
      </c>
      <c r="D206" s="226" t="s">
        <v>221</v>
      </c>
      <c r="E206" s="227" t="s">
        <v>2257</v>
      </c>
      <c r="F206" s="228" t="s">
        <v>2258</v>
      </c>
      <c r="G206" s="229" t="s">
        <v>247</v>
      </c>
      <c r="H206" s="230">
        <v>1.8999999999999999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88"/>
      <c r="P206" s="236">
        <f>O206*H206</f>
        <v>0</v>
      </c>
      <c r="Q206" s="236">
        <v>0.0029099999999999998</v>
      </c>
      <c r="R206" s="236">
        <f>Q206*H206</f>
        <v>0.0055289999999999992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425</v>
      </c>
      <c r="AT206" s="238" t="s">
        <v>221</v>
      </c>
      <c r="AU206" s="238" t="s">
        <v>81</v>
      </c>
      <c r="AY206" s="14" t="s">
        <v>218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425</v>
      </c>
      <c r="BM206" s="238" t="s">
        <v>2259</v>
      </c>
    </row>
    <row r="207" s="12" customFormat="1" ht="22.8" customHeight="1">
      <c r="A207" s="12"/>
      <c r="B207" s="210"/>
      <c r="C207" s="211"/>
      <c r="D207" s="212" t="s">
        <v>72</v>
      </c>
      <c r="E207" s="224" t="s">
        <v>578</v>
      </c>
      <c r="F207" s="224" t="s">
        <v>579</v>
      </c>
      <c r="G207" s="211"/>
      <c r="H207" s="211"/>
      <c r="I207" s="214"/>
      <c r="J207" s="225">
        <f>BK207</f>
        <v>0</v>
      </c>
      <c r="K207" s="211"/>
      <c r="L207" s="216"/>
      <c r="M207" s="217"/>
      <c r="N207" s="218"/>
      <c r="O207" s="218"/>
      <c r="P207" s="219">
        <f>SUM(P208:P217)</f>
        <v>0</v>
      </c>
      <c r="Q207" s="218"/>
      <c r="R207" s="219">
        <f>SUM(R208:R217)</f>
        <v>0.032490999999999999</v>
      </c>
      <c r="S207" s="218"/>
      <c r="T207" s="220">
        <f>SUM(T208:T217)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81</v>
      </c>
      <c r="AT207" s="222" t="s">
        <v>72</v>
      </c>
      <c r="AU207" s="222" t="s">
        <v>79</v>
      </c>
      <c r="AY207" s="221" t="s">
        <v>218</v>
      </c>
      <c r="BK207" s="223">
        <f>SUM(BK208:BK217)</f>
        <v>0</v>
      </c>
    </row>
    <row r="208" s="2" customFormat="1" ht="24.15" customHeight="1">
      <c r="A208" s="35"/>
      <c r="B208" s="36"/>
      <c r="C208" s="226" t="s">
        <v>268</v>
      </c>
      <c r="D208" s="226" t="s">
        <v>221</v>
      </c>
      <c r="E208" s="227" t="s">
        <v>2260</v>
      </c>
      <c r="F208" s="228" t="s">
        <v>2261</v>
      </c>
      <c r="G208" s="229" t="s">
        <v>224</v>
      </c>
      <c r="H208" s="230">
        <v>2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88"/>
      <c r="P208" s="236">
        <f>O208*H208</f>
        <v>0</v>
      </c>
      <c r="Q208" s="236">
        <v>0.00025000000000000001</v>
      </c>
      <c r="R208" s="236">
        <f>Q208*H208</f>
        <v>0.00050000000000000001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425</v>
      </c>
      <c r="AT208" s="238" t="s">
        <v>221</v>
      </c>
      <c r="AU208" s="238" t="s">
        <v>81</v>
      </c>
      <c r="AY208" s="14" t="s">
        <v>218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425</v>
      </c>
      <c r="BM208" s="238" t="s">
        <v>2262</v>
      </c>
    </row>
    <row r="209" s="2" customFormat="1" ht="37.8" customHeight="1">
      <c r="A209" s="35"/>
      <c r="B209" s="36"/>
      <c r="C209" s="240" t="s">
        <v>272</v>
      </c>
      <c r="D209" s="240" t="s">
        <v>306</v>
      </c>
      <c r="E209" s="241" t="s">
        <v>2263</v>
      </c>
      <c r="F209" s="242" t="s">
        <v>2264</v>
      </c>
      <c r="G209" s="243" t="s">
        <v>224</v>
      </c>
      <c r="H209" s="244">
        <v>2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88"/>
      <c r="P209" s="236">
        <f>O209*H209</f>
        <v>0</v>
      </c>
      <c r="Q209" s="236">
        <v>0.014</v>
      </c>
      <c r="R209" s="236">
        <f>Q209*H209</f>
        <v>0.028000000000000001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430</v>
      </c>
      <c r="AT209" s="238" t="s">
        <v>306</v>
      </c>
      <c r="AU209" s="238" t="s">
        <v>81</v>
      </c>
      <c r="AY209" s="14" t="s">
        <v>218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425</v>
      </c>
      <c r="BM209" s="238" t="s">
        <v>2265</v>
      </c>
    </row>
    <row r="210" s="2" customFormat="1" ht="55.5" customHeight="1">
      <c r="A210" s="35"/>
      <c r="B210" s="36"/>
      <c r="C210" s="226" t="s">
        <v>276</v>
      </c>
      <c r="D210" s="226" t="s">
        <v>221</v>
      </c>
      <c r="E210" s="227" t="s">
        <v>581</v>
      </c>
      <c r="F210" s="228" t="s">
        <v>582</v>
      </c>
      <c r="G210" s="229" t="s">
        <v>224</v>
      </c>
      <c r="H210" s="230">
        <v>6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88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425</v>
      </c>
      <c r="AT210" s="238" t="s">
        <v>221</v>
      </c>
      <c r="AU210" s="238" t="s">
        <v>81</v>
      </c>
      <c r="AY210" s="14" t="s">
        <v>218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4" t="s">
        <v>79</v>
      </c>
      <c r="BK210" s="239">
        <f>ROUND(I210*H210,2)</f>
        <v>0</v>
      </c>
      <c r="BL210" s="14" t="s">
        <v>425</v>
      </c>
      <c r="BM210" s="238" t="s">
        <v>2266</v>
      </c>
    </row>
    <row r="211" s="2" customFormat="1" ht="55.5" customHeight="1">
      <c r="A211" s="35"/>
      <c r="B211" s="36"/>
      <c r="C211" s="226" t="s">
        <v>1084</v>
      </c>
      <c r="D211" s="226" t="s">
        <v>221</v>
      </c>
      <c r="E211" s="227" t="s">
        <v>585</v>
      </c>
      <c r="F211" s="228" t="s">
        <v>586</v>
      </c>
      <c r="G211" s="229" t="s">
        <v>224</v>
      </c>
      <c r="H211" s="230">
        <v>1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88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425</v>
      </c>
      <c r="AT211" s="238" t="s">
        <v>221</v>
      </c>
      <c r="AU211" s="238" t="s">
        <v>81</v>
      </c>
      <c r="AY211" s="14" t="s">
        <v>218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4" t="s">
        <v>79</v>
      </c>
      <c r="BK211" s="239">
        <f>ROUND(I211*H211,2)</f>
        <v>0</v>
      </c>
      <c r="BL211" s="14" t="s">
        <v>425</v>
      </c>
      <c r="BM211" s="238" t="s">
        <v>2267</v>
      </c>
    </row>
    <row r="212" s="2" customFormat="1" ht="55.5" customHeight="1">
      <c r="A212" s="35"/>
      <c r="B212" s="36"/>
      <c r="C212" s="226" t="s">
        <v>2268</v>
      </c>
      <c r="D212" s="226" t="s">
        <v>221</v>
      </c>
      <c r="E212" s="227" t="s">
        <v>589</v>
      </c>
      <c r="F212" s="228" t="s">
        <v>590</v>
      </c>
      <c r="G212" s="229" t="s">
        <v>224</v>
      </c>
      <c r="H212" s="230">
        <v>4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425</v>
      </c>
      <c r="AT212" s="238" t="s">
        <v>221</v>
      </c>
      <c r="AU212" s="238" t="s">
        <v>81</v>
      </c>
      <c r="AY212" s="14" t="s">
        <v>218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79</v>
      </c>
      <c r="BK212" s="239">
        <f>ROUND(I212*H212,2)</f>
        <v>0</v>
      </c>
      <c r="BL212" s="14" t="s">
        <v>425</v>
      </c>
      <c r="BM212" s="238" t="s">
        <v>2269</v>
      </c>
    </row>
    <row r="213" s="2" customFormat="1" ht="55.5" customHeight="1">
      <c r="A213" s="35"/>
      <c r="B213" s="36"/>
      <c r="C213" s="226" t="s">
        <v>1089</v>
      </c>
      <c r="D213" s="226" t="s">
        <v>221</v>
      </c>
      <c r="E213" s="227" t="s">
        <v>2270</v>
      </c>
      <c r="F213" s="228" t="s">
        <v>2271</v>
      </c>
      <c r="G213" s="229" t="s">
        <v>224</v>
      </c>
      <c r="H213" s="230">
        <v>1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88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425</v>
      </c>
      <c r="AT213" s="238" t="s">
        <v>221</v>
      </c>
      <c r="AU213" s="238" t="s">
        <v>81</v>
      </c>
      <c r="AY213" s="14" t="s">
        <v>218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4" t="s">
        <v>79</v>
      </c>
      <c r="BK213" s="239">
        <f>ROUND(I213*H213,2)</f>
        <v>0</v>
      </c>
      <c r="BL213" s="14" t="s">
        <v>425</v>
      </c>
      <c r="BM213" s="238" t="s">
        <v>2272</v>
      </c>
    </row>
    <row r="214" s="2" customFormat="1" ht="24.15" customHeight="1">
      <c r="A214" s="35"/>
      <c r="B214" s="36"/>
      <c r="C214" s="226" t="s">
        <v>2273</v>
      </c>
      <c r="D214" s="226" t="s">
        <v>221</v>
      </c>
      <c r="E214" s="227" t="s">
        <v>2274</v>
      </c>
      <c r="F214" s="228" t="s">
        <v>2275</v>
      </c>
      <c r="G214" s="229" t="s">
        <v>224</v>
      </c>
      <c r="H214" s="230">
        <v>2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88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425</v>
      </c>
      <c r="AT214" s="238" t="s">
        <v>221</v>
      </c>
      <c r="AU214" s="238" t="s">
        <v>81</v>
      </c>
      <c r="AY214" s="14" t="s">
        <v>218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4" t="s">
        <v>79</v>
      </c>
      <c r="BK214" s="239">
        <f>ROUND(I214*H214,2)</f>
        <v>0</v>
      </c>
      <c r="BL214" s="14" t="s">
        <v>425</v>
      </c>
      <c r="BM214" s="238" t="s">
        <v>2276</v>
      </c>
    </row>
    <row r="215" s="2" customFormat="1" ht="24.15" customHeight="1">
      <c r="A215" s="35"/>
      <c r="B215" s="36"/>
      <c r="C215" s="240" t="s">
        <v>1092</v>
      </c>
      <c r="D215" s="240" t="s">
        <v>306</v>
      </c>
      <c r="E215" s="241" t="s">
        <v>605</v>
      </c>
      <c r="F215" s="242" t="s">
        <v>606</v>
      </c>
      <c r="G215" s="243" t="s">
        <v>247</v>
      </c>
      <c r="H215" s="244">
        <v>1.9950000000000001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88"/>
      <c r="P215" s="236">
        <f>O215*H215</f>
        <v>0</v>
      </c>
      <c r="Q215" s="236">
        <v>0.0018</v>
      </c>
      <c r="R215" s="236">
        <f>Q215*H215</f>
        <v>0.003591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430</v>
      </c>
      <c r="AT215" s="238" t="s">
        <v>306</v>
      </c>
      <c r="AU215" s="238" t="s">
        <v>81</v>
      </c>
      <c r="AY215" s="14" t="s">
        <v>218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425</v>
      </c>
      <c r="BM215" s="238" t="s">
        <v>2277</v>
      </c>
    </row>
    <row r="216" s="2" customFormat="1" ht="16.5" customHeight="1">
      <c r="A216" s="35"/>
      <c r="B216" s="36"/>
      <c r="C216" s="240" t="s">
        <v>2278</v>
      </c>
      <c r="D216" s="240" t="s">
        <v>306</v>
      </c>
      <c r="E216" s="241" t="s">
        <v>609</v>
      </c>
      <c r="F216" s="242" t="s">
        <v>610</v>
      </c>
      <c r="G216" s="243" t="s">
        <v>224</v>
      </c>
      <c r="H216" s="244">
        <v>2</v>
      </c>
      <c r="I216" s="245"/>
      <c r="J216" s="246">
        <f>ROUND(I216*H216,2)</f>
        <v>0</v>
      </c>
      <c r="K216" s="247"/>
      <c r="L216" s="248"/>
      <c r="M216" s="249" t="s">
        <v>1</v>
      </c>
      <c r="N216" s="250" t="s">
        <v>38</v>
      </c>
      <c r="O216" s="88"/>
      <c r="P216" s="236">
        <f>O216*H216</f>
        <v>0</v>
      </c>
      <c r="Q216" s="236">
        <v>0.00020000000000000001</v>
      </c>
      <c r="R216" s="236">
        <f>Q216*H216</f>
        <v>0.00040000000000000002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430</v>
      </c>
      <c r="AT216" s="238" t="s">
        <v>306</v>
      </c>
      <c r="AU216" s="238" t="s">
        <v>81</v>
      </c>
      <c r="AY216" s="14" t="s">
        <v>218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4" t="s">
        <v>79</v>
      </c>
      <c r="BK216" s="239">
        <f>ROUND(I216*H216,2)</f>
        <v>0</v>
      </c>
      <c r="BL216" s="14" t="s">
        <v>425</v>
      </c>
      <c r="BM216" s="238" t="s">
        <v>2279</v>
      </c>
    </row>
    <row r="217" s="2" customFormat="1" ht="24.15" customHeight="1">
      <c r="A217" s="35"/>
      <c r="B217" s="36"/>
      <c r="C217" s="226" t="s">
        <v>1095</v>
      </c>
      <c r="D217" s="226" t="s">
        <v>221</v>
      </c>
      <c r="E217" s="227" t="s">
        <v>613</v>
      </c>
      <c r="F217" s="228" t="s">
        <v>614</v>
      </c>
      <c r="G217" s="229" t="s">
        <v>451</v>
      </c>
      <c r="H217" s="251"/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88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425</v>
      </c>
      <c r="AT217" s="238" t="s">
        <v>221</v>
      </c>
      <c r="AU217" s="238" t="s">
        <v>81</v>
      </c>
      <c r="AY217" s="14" t="s">
        <v>218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4" t="s">
        <v>79</v>
      </c>
      <c r="BK217" s="239">
        <f>ROUND(I217*H217,2)</f>
        <v>0</v>
      </c>
      <c r="BL217" s="14" t="s">
        <v>425</v>
      </c>
      <c r="BM217" s="238" t="s">
        <v>2280</v>
      </c>
    </row>
    <row r="218" s="12" customFormat="1" ht="22.8" customHeight="1">
      <c r="A218" s="12"/>
      <c r="B218" s="210"/>
      <c r="C218" s="211"/>
      <c r="D218" s="212" t="s">
        <v>72</v>
      </c>
      <c r="E218" s="224" t="s">
        <v>651</v>
      </c>
      <c r="F218" s="224" t="s">
        <v>652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SUM(P219:P226)</f>
        <v>0</v>
      </c>
      <c r="Q218" s="218"/>
      <c r="R218" s="219">
        <f>SUM(R219:R226)</f>
        <v>0.67565180000000002</v>
      </c>
      <c r="S218" s="218"/>
      <c r="T218" s="220">
        <f>SUM(T219:T226)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81</v>
      </c>
      <c r="AT218" s="222" t="s">
        <v>72</v>
      </c>
      <c r="AU218" s="222" t="s">
        <v>79</v>
      </c>
      <c r="AY218" s="221" t="s">
        <v>218</v>
      </c>
      <c r="BK218" s="223">
        <f>SUM(BK219:BK226)</f>
        <v>0</v>
      </c>
    </row>
    <row r="219" s="2" customFormat="1" ht="24.15" customHeight="1">
      <c r="A219" s="35"/>
      <c r="B219" s="36"/>
      <c r="C219" s="226" t="s">
        <v>2281</v>
      </c>
      <c r="D219" s="226" t="s">
        <v>221</v>
      </c>
      <c r="E219" s="227" t="s">
        <v>658</v>
      </c>
      <c r="F219" s="228" t="s">
        <v>659</v>
      </c>
      <c r="G219" s="229" t="s">
        <v>238</v>
      </c>
      <c r="H219" s="230">
        <v>28.870000000000001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88"/>
      <c r="P219" s="236">
        <f>O219*H219</f>
        <v>0</v>
      </c>
      <c r="Q219" s="236">
        <v>0.0035000000000000001</v>
      </c>
      <c r="R219" s="236">
        <f>Q219*H219</f>
        <v>0.10104500000000001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425</v>
      </c>
      <c r="AT219" s="238" t="s">
        <v>221</v>
      </c>
      <c r="AU219" s="238" t="s">
        <v>81</v>
      </c>
      <c r="AY219" s="14" t="s">
        <v>218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4" t="s">
        <v>79</v>
      </c>
      <c r="BK219" s="239">
        <f>ROUND(I219*H219,2)</f>
        <v>0</v>
      </c>
      <c r="BL219" s="14" t="s">
        <v>425</v>
      </c>
      <c r="BM219" s="238" t="s">
        <v>2282</v>
      </c>
    </row>
    <row r="220" s="2" customFormat="1" ht="16.5" customHeight="1">
      <c r="A220" s="35"/>
      <c r="B220" s="36"/>
      <c r="C220" s="240" t="s">
        <v>1098</v>
      </c>
      <c r="D220" s="240" t="s">
        <v>306</v>
      </c>
      <c r="E220" s="241" t="s">
        <v>662</v>
      </c>
      <c r="F220" s="242" t="s">
        <v>663</v>
      </c>
      <c r="G220" s="243" t="s">
        <v>238</v>
      </c>
      <c r="H220" s="244">
        <v>31.757000000000001</v>
      </c>
      <c r="I220" s="245"/>
      <c r="J220" s="246">
        <f>ROUND(I220*H220,2)</f>
        <v>0</v>
      </c>
      <c r="K220" s="247"/>
      <c r="L220" s="248"/>
      <c r="M220" s="249" t="s">
        <v>1</v>
      </c>
      <c r="N220" s="250" t="s">
        <v>38</v>
      </c>
      <c r="O220" s="88"/>
      <c r="P220" s="236">
        <f>O220*H220</f>
        <v>0</v>
      </c>
      <c r="Q220" s="236">
        <v>0.017999999999999999</v>
      </c>
      <c r="R220" s="236">
        <f>Q220*H220</f>
        <v>0.57162599999999997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430</v>
      </c>
      <c r="AT220" s="238" t="s">
        <v>306</v>
      </c>
      <c r="AU220" s="238" t="s">
        <v>81</v>
      </c>
      <c r="AY220" s="14" t="s">
        <v>218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79</v>
      </c>
      <c r="BK220" s="239">
        <f>ROUND(I220*H220,2)</f>
        <v>0</v>
      </c>
      <c r="BL220" s="14" t="s">
        <v>425</v>
      </c>
      <c r="BM220" s="238" t="s">
        <v>2283</v>
      </c>
    </row>
    <row r="221" s="2" customFormat="1" ht="24.15" customHeight="1">
      <c r="A221" s="35"/>
      <c r="B221" s="36"/>
      <c r="C221" s="226" t="s">
        <v>1712</v>
      </c>
      <c r="D221" s="226" t="s">
        <v>221</v>
      </c>
      <c r="E221" s="227" t="s">
        <v>666</v>
      </c>
      <c r="F221" s="228" t="s">
        <v>667</v>
      </c>
      <c r="G221" s="229" t="s">
        <v>238</v>
      </c>
      <c r="H221" s="230">
        <v>28.870000000000001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88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425</v>
      </c>
      <c r="AT221" s="238" t="s">
        <v>221</v>
      </c>
      <c r="AU221" s="238" t="s">
        <v>81</v>
      </c>
      <c r="AY221" s="14" t="s">
        <v>218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4" t="s">
        <v>79</v>
      </c>
      <c r="BK221" s="239">
        <f>ROUND(I221*H221,2)</f>
        <v>0</v>
      </c>
      <c r="BL221" s="14" t="s">
        <v>425</v>
      </c>
      <c r="BM221" s="238" t="s">
        <v>2284</v>
      </c>
    </row>
    <row r="222" s="2" customFormat="1" ht="24.15" customHeight="1">
      <c r="A222" s="35"/>
      <c r="B222" s="36"/>
      <c r="C222" s="226" t="s">
        <v>2285</v>
      </c>
      <c r="D222" s="226" t="s">
        <v>221</v>
      </c>
      <c r="E222" s="227" t="s">
        <v>670</v>
      </c>
      <c r="F222" s="228" t="s">
        <v>671</v>
      </c>
      <c r="G222" s="229" t="s">
        <v>238</v>
      </c>
      <c r="H222" s="230">
        <v>28.870000000000001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88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425</v>
      </c>
      <c r="AT222" s="238" t="s">
        <v>221</v>
      </c>
      <c r="AU222" s="238" t="s">
        <v>81</v>
      </c>
      <c r="AY222" s="14" t="s">
        <v>218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79</v>
      </c>
      <c r="BK222" s="239">
        <f>ROUND(I222*H222,2)</f>
        <v>0</v>
      </c>
      <c r="BL222" s="14" t="s">
        <v>425</v>
      </c>
      <c r="BM222" s="238" t="s">
        <v>2286</v>
      </c>
    </row>
    <row r="223" s="2" customFormat="1" ht="24.15" customHeight="1">
      <c r="A223" s="35"/>
      <c r="B223" s="36"/>
      <c r="C223" s="226" t="s">
        <v>1714</v>
      </c>
      <c r="D223" s="226" t="s">
        <v>221</v>
      </c>
      <c r="E223" s="227" t="s">
        <v>674</v>
      </c>
      <c r="F223" s="228" t="s">
        <v>675</v>
      </c>
      <c r="G223" s="229" t="s">
        <v>238</v>
      </c>
      <c r="H223" s="230">
        <v>28.870000000000001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88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425</v>
      </c>
      <c r="AT223" s="238" t="s">
        <v>221</v>
      </c>
      <c r="AU223" s="238" t="s">
        <v>81</v>
      </c>
      <c r="AY223" s="14" t="s">
        <v>218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4" t="s">
        <v>79</v>
      </c>
      <c r="BK223" s="239">
        <f>ROUND(I223*H223,2)</f>
        <v>0</v>
      </c>
      <c r="BL223" s="14" t="s">
        <v>425</v>
      </c>
      <c r="BM223" s="238" t="s">
        <v>2287</v>
      </c>
    </row>
    <row r="224" s="2" customFormat="1" ht="24.15" customHeight="1">
      <c r="A224" s="35"/>
      <c r="B224" s="36"/>
      <c r="C224" s="226" t="s">
        <v>1104</v>
      </c>
      <c r="D224" s="226" t="s">
        <v>221</v>
      </c>
      <c r="E224" s="227" t="s">
        <v>678</v>
      </c>
      <c r="F224" s="228" t="s">
        <v>679</v>
      </c>
      <c r="G224" s="229" t="s">
        <v>247</v>
      </c>
      <c r="H224" s="230">
        <v>12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88"/>
      <c r="P224" s="236">
        <f>O224*H224</f>
        <v>0</v>
      </c>
      <c r="Q224" s="236">
        <v>0.00020000000000000001</v>
      </c>
      <c r="R224" s="236">
        <f>Q224*H224</f>
        <v>0.0024000000000000002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425</v>
      </c>
      <c r="AT224" s="238" t="s">
        <v>221</v>
      </c>
      <c r="AU224" s="238" t="s">
        <v>81</v>
      </c>
      <c r="AY224" s="14" t="s">
        <v>218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79</v>
      </c>
      <c r="BK224" s="239">
        <f>ROUND(I224*H224,2)</f>
        <v>0</v>
      </c>
      <c r="BL224" s="14" t="s">
        <v>425</v>
      </c>
      <c r="BM224" s="238" t="s">
        <v>2288</v>
      </c>
    </row>
    <row r="225" s="2" customFormat="1" ht="16.5" customHeight="1">
      <c r="A225" s="35"/>
      <c r="B225" s="36"/>
      <c r="C225" s="240" t="s">
        <v>2289</v>
      </c>
      <c r="D225" s="240" t="s">
        <v>306</v>
      </c>
      <c r="E225" s="241" t="s">
        <v>682</v>
      </c>
      <c r="F225" s="242" t="s">
        <v>683</v>
      </c>
      <c r="G225" s="243" t="s">
        <v>247</v>
      </c>
      <c r="H225" s="244">
        <v>14.52</v>
      </c>
      <c r="I225" s="245"/>
      <c r="J225" s="246">
        <f>ROUND(I225*H225,2)</f>
        <v>0</v>
      </c>
      <c r="K225" s="247"/>
      <c r="L225" s="248"/>
      <c r="M225" s="249" t="s">
        <v>1</v>
      </c>
      <c r="N225" s="250" t="s">
        <v>38</v>
      </c>
      <c r="O225" s="88"/>
      <c r="P225" s="236">
        <f>O225*H225</f>
        <v>0</v>
      </c>
      <c r="Q225" s="236">
        <v>4.0000000000000003E-05</v>
      </c>
      <c r="R225" s="236">
        <f>Q225*H225</f>
        <v>0.00058080000000000002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430</v>
      </c>
      <c r="AT225" s="238" t="s">
        <v>306</v>
      </c>
      <c r="AU225" s="238" t="s">
        <v>81</v>
      </c>
      <c r="AY225" s="14" t="s">
        <v>218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4" t="s">
        <v>79</v>
      </c>
      <c r="BK225" s="239">
        <f>ROUND(I225*H225,2)</f>
        <v>0</v>
      </c>
      <c r="BL225" s="14" t="s">
        <v>425</v>
      </c>
      <c r="BM225" s="238" t="s">
        <v>2290</v>
      </c>
    </row>
    <row r="226" s="2" customFormat="1" ht="24.15" customHeight="1">
      <c r="A226" s="35"/>
      <c r="B226" s="36"/>
      <c r="C226" s="226" t="s">
        <v>821</v>
      </c>
      <c r="D226" s="226" t="s">
        <v>221</v>
      </c>
      <c r="E226" s="227" t="s">
        <v>686</v>
      </c>
      <c r="F226" s="228" t="s">
        <v>687</v>
      </c>
      <c r="G226" s="229" t="s">
        <v>451</v>
      </c>
      <c r="H226" s="251"/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88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425</v>
      </c>
      <c r="AT226" s="238" t="s">
        <v>221</v>
      </c>
      <c r="AU226" s="238" t="s">
        <v>81</v>
      </c>
      <c r="AY226" s="14" t="s">
        <v>218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79</v>
      </c>
      <c r="BK226" s="239">
        <f>ROUND(I226*H226,2)</f>
        <v>0</v>
      </c>
      <c r="BL226" s="14" t="s">
        <v>425</v>
      </c>
      <c r="BM226" s="238" t="s">
        <v>2291</v>
      </c>
    </row>
    <row r="227" s="12" customFormat="1" ht="22.8" customHeight="1">
      <c r="A227" s="12"/>
      <c r="B227" s="210"/>
      <c r="C227" s="211"/>
      <c r="D227" s="212" t="s">
        <v>72</v>
      </c>
      <c r="E227" s="224" t="s">
        <v>745</v>
      </c>
      <c r="F227" s="224" t="s">
        <v>746</v>
      </c>
      <c r="G227" s="211"/>
      <c r="H227" s="211"/>
      <c r="I227" s="214"/>
      <c r="J227" s="225">
        <f>BK227</f>
        <v>0</v>
      </c>
      <c r="K227" s="211"/>
      <c r="L227" s="216"/>
      <c r="M227" s="217"/>
      <c r="N227" s="218"/>
      <c r="O227" s="218"/>
      <c r="P227" s="219">
        <f>SUM(P228:P236)</f>
        <v>0</v>
      </c>
      <c r="Q227" s="218"/>
      <c r="R227" s="219">
        <f>SUM(R228:R236)</f>
        <v>2.6722565</v>
      </c>
      <c r="S227" s="218"/>
      <c r="T227" s="220">
        <f>SUM(T228:T236)</f>
        <v>8.4760815000000012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1" t="s">
        <v>81</v>
      </c>
      <c r="AT227" s="222" t="s">
        <v>72</v>
      </c>
      <c r="AU227" s="222" t="s">
        <v>79</v>
      </c>
      <c r="AY227" s="221" t="s">
        <v>218</v>
      </c>
      <c r="BK227" s="223">
        <f>SUM(BK228:BK236)</f>
        <v>0</v>
      </c>
    </row>
    <row r="228" s="2" customFormat="1" ht="24.15" customHeight="1">
      <c r="A228" s="35"/>
      <c r="B228" s="36"/>
      <c r="C228" s="226" t="s">
        <v>2292</v>
      </c>
      <c r="D228" s="226" t="s">
        <v>221</v>
      </c>
      <c r="E228" s="227" t="s">
        <v>748</v>
      </c>
      <c r="F228" s="228" t="s">
        <v>749</v>
      </c>
      <c r="G228" s="229" t="s">
        <v>238</v>
      </c>
      <c r="H228" s="230">
        <v>104.00100000000001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88"/>
      <c r="P228" s="236">
        <f>O228*H228</f>
        <v>0</v>
      </c>
      <c r="Q228" s="236">
        <v>0</v>
      </c>
      <c r="R228" s="236">
        <f>Q228*H228</f>
        <v>0</v>
      </c>
      <c r="S228" s="236">
        <v>0.081500000000000003</v>
      </c>
      <c r="T228" s="237">
        <f>S228*H228</f>
        <v>8.4760815000000012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425</v>
      </c>
      <c r="AT228" s="238" t="s">
        <v>221</v>
      </c>
      <c r="AU228" s="238" t="s">
        <v>81</v>
      </c>
      <c r="AY228" s="14" t="s">
        <v>218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4" t="s">
        <v>79</v>
      </c>
      <c r="BK228" s="239">
        <f>ROUND(I228*H228,2)</f>
        <v>0</v>
      </c>
      <c r="BL228" s="14" t="s">
        <v>425</v>
      </c>
      <c r="BM228" s="238" t="s">
        <v>2293</v>
      </c>
    </row>
    <row r="229" s="2" customFormat="1" ht="24.15" customHeight="1">
      <c r="A229" s="35"/>
      <c r="B229" s="36"/>
      <c r="C229" s="226" t="s">
        <v>314</v>
      </c>
      <c r="D229" s="226" t="s">
        <v>221</v>
      </c>
      <c r="E229" s="227" t="s">
        <v>752</v>
      </c>
      <c r="F229" s="228" t="s">
        <v>2294</v>
      </c>
      <c r="G229" s="229" t="s">
        <v>238</v>
      </c>
      <c r="H229" s="230">
        <v>146.053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88"/>
      <c r="P229" s="236">
        <f>O229*H229</f>
        <v>0</v>
      </c>
      <c r="Q229" s="236">
        <v>0.0048999999999999998</v>
      </c>
      <c r="R229" s="236">
        <f>Q229*H229</f>
        <v>0.71565970000000001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425</v>
      </c>
      <c r="AT229" s="238" t="s">
        <v>221</v>
      </c>
      <c r="AU229" s="238" t="s">
        <v>81</v>
      </c>
      <c r="AY229" s="14" t="s">
        <v>218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4" t="s">
        <v>79</v>
      </c>
      <c r="BK229" s="239">
        <f>ROUND(I229*H229,2)</f>
        <v>0</v>
      </c>
      <c r="BL229" s="14" t="s">
        <v>425</v>
      </c>
      <c r="BM229" s="238" t="s">
        <v>2295</v>
      </c>
    </row>
    <row r="230" s="2" customFormat="1" ht="16.5" customHeight="1">
      <c r="A230" s="35"/>
      <c r="B230" s="36"/>
      <c r="C230" s="240" t="s">
        <v>2296</v>
      </c>
      <c r="D230" s="240" t="s">
        <v>306</v>
      </c>
      <c r="E230" s="241" t="s">
        <v>756</v>
      </c>
      <c r="F230" s="242" t="s">
        <v>757</v>
      </c>
      <c r="G230" s="243" t="s">
        <v>238</v>
      </c>
      <c r="H230" s="244">
        <v>160.65799999999999</v>
      </c>
      <c r="I230" s="245"/>
      <c r="J230" s="246">
        <f>ROUND(I230*H230,2)</f>
        <v>0</v>
      </c>
      <c r="K230" s="247"/>
      <c r="L230" s="248"/>
      <c r="M230" s="249" t="s">
        <v>1</v>
      </c>
      <c r="N230" s="250" t="s">
        <v>38</v>
      </c>
      <c r="O230" s="88"/>
      <c r="P230" s="236">
        <f>O230*H230</f>
        <v>0</v>
      </c>
      <c r="Q230" s="236">
        <v>0.0118</v>
      </c>
      <c r="R230" s="236">
        <f>Q230*H230</f>
        <v>1.8957643999999998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430</v>
      </c>
      <c r="AT230" s="238" t="s">
        <v>306</v>
      </c>
      <c r="AU230" s="238" t="s">
        <v>81</v>
      </c>
      <c r="AY230" s="14" t="s">
        <v>218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4" t="s">
        <v>79</v>
      </c>
      <c r="BK230" s="239">
        <f>ROUND(I230*H230,2)</f>
        <v>0</v>
      </c>
      <c r="BL230" s="14" t="s">
        <v>425</v>
      </c>
      <c r="BM230" s="238" t="s">
        <v>2297</v>
      </c>
    </row>
    <row r="231" s="2" customFormat="1" ht="24.15" customHeight="1">
      <c r="A231" s="35"/>
      <c r="B231" s="36"/>
      <c r="C231" s="226" t="s">
        <v>1114</v>
      </c>
      <c r="D231" s="226" t="s">
        <v>221</v>
      </c>
      <c r="E231" s="227" t="s">
        <v>760</v>
      </c>
      <c r="F231" s="228" t="s">
        <v>761</v>
      </c>
      <c r="G231" s="229" t="s">
        <v>238</v>
      </c>
      <c r="H231" s="230">
        <v>176.39599999999999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88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425</v>
      </c>
      <c r="AT231" s="238" t="s">
        <v>221</v>
      </c>
      <c r="AU231" s="238" t="s">
        <v>81</v>
      </c>
      <c r="AY231" s="14" t="s">
        <v>218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4" t="s">
        <v>79</v>
      </c>
      <c r="BK231" s="239">
        <f>ROUND(I231*H231,2)</f>
        <v>0</v>
      </c>
      <c r="BL231" s="14" t="s">
        <v>425</v>
      </c>
      <c r="BM231" s="238" t="s">
        <v>2298</v>
      </c>
    </row>
    <row r="232" s="2" customFormat="1" ht="24.15" customHeight="1">
      <c r="A232" s="35"/>
      <c r="B232" s="36"/>
      <c r="C232" s="226" t="s">
        <v>2299</v>
      </c>
      <c r="D232" s="226" t="s">
        <v>221</v>
      </c>
      <c r="E232" s="227" t="s">
        <v>764</v>
      </c>
      <c r="F232" s="228" t="s">
        <v>765</v>
      </c>
      <c r="G232" s="229" t="s">
        <v>238</v>
      </c>
      <c r="H232" s="230">
        <v>146.053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88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425</v>
      </c>
      <c r="AT232" s="238" t="s">
        <v>221</v>
      </c>
      <c r="AU232" s="238" t="s">
        <v>81</v>
      </c>
      <c r="AY232" s="14" t="s">
        <v>218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79</v>
      </c>
      <c r="BK232" s="239">
        <f>ROUND(I232*H232,2)</f>
        <v>0</v>
      </c>
      <c r="BL232" s="14" t="s">
        <v>425</v>
      </c>
      <c r="BM232" s="238" t="s">
        <v>2300</v>
      </c>
    </row>
    <row r="233" s="2" customFormat="1" ht="24.15" customHeight="1">
      <c r="A233" s="35"/>
      <c r="B233" s="36"/>
      <c r="C233" s="226" t="s">
        <v>1117</v>
      </c>
      <c r="D233" s="226" t="s">
        <v>221</v>
      </c>
      <c r="E233" s="227" t="s">
        <v>768</v>
      </c>
      <c r="F233" s="228" t="s">
        <v>769</v>
      </c>
      <c r="G233" s="229" t="s">
        <v>238</v>
      </c>
      <c r="H233" s="230">
        <v>146.053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88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425</v>
      </c>
      <c r="AT233" s="238" t="s">
        <v>221</v>
      </c>
      <c r="AU233" s="238" t="s">
        <v>81</v>
      </c>
      <c r="AY233" s="14" t="s">
        <v>218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4" t="s">
        <v>79</v>
      </c>
      <c r="BK233" s="239">
        <f>ROUND(I233*H233,2)</f>
        <v>0</v>
      </c>
      <c r="BL233" s="14" t="s">
        <v>425</v>
      </c>
      <c r="BM233" s="238" t="s">
        <v>2301</v>
      </c>
    </row>
    <row r="234" s="2" customFormat="1" ht="21.75" customHeight="1">
      <c r="A234" s="35"/>
      <c r="B234" s="36"/>
      <c r="C234" s="226" t="s">
        <v>2302</v>
      </c>
      <c r="D234" s="226" t="s">
        <v>221</v>
      </c>
      <c r="E234" s="227" t="s">
        <v>780</v>
      </c>
      <c r="F234" s="228" t="s">
        <v>781</v>
      </c>
      <c r="G234" s="229" t="s">
        <v>247</v>
      </c>
      <c r="H234" s="230">
        <v>126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38</v>
      </c>
      <c r="O234" s="88"/>
      <c r="P234" s="236">
        <f>O234*H234</f>
        <v>0</v>
      </c>
      <c r="Q234" s="236">
        <v>0.00031</v>
      </c>
      <c r="R234" s="236">
        <f>Q234*H234</f>
        <v>0.039059999999999998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425</v>
      </c>
      <c r="AT234" s="238" t="s">
        <v>221</v>
      </c>
      <c r="AU234" s="238" t="s">
        <v>81</v>
      </c>
      <c r="AY234" s="14" t="s">
        <v>218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4" t="s">
        <v>79</v>
      </c>
      <c r="BK234" s="239">
        <f>ROUND(I234*H234,2)</f>
        <v>0</v>
      </c>
      <c r="BL234" s="14" t="s">
        <v>425</v>
      </c>
      <c r="BM234" s="238" t="s">
        <v>2303</v>
      </c>
    </row>
    <row r="235" s="2" customFormat="1" ht="21.75" customHeight="1">
      <c r="A235" s="35"/>
      <c r="B235" s="36"/>
      <c r="C235" s="226" t="s">
        <v>284</v>
      </c>
      <c r="D235" s="226" t="s">
        <v>221</v>
      </c>
      <c r="E235" s="227" t="s">
        <v>784</v>
      </c>
      <c r="F235" s="228" t="s">
        <v>785</v>
      </c>
      <c r="G235" s="229" t="s">
        <v>247</v>
      </c>
      <c r="H235" s="230">
        <v>83.739999999999995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88"/>
      <c r="P235" s="236">
        <f>O235*H235</f>
        <v>0</v>
      </c>
      <c r="Q235" s="236">
        <v>0.00025999999999999998</v>
      </c>
      <c r="R235" s="236">
        <f>Q235*H235</f>
        <v>0.021772399999999997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425</v>
      </c>
      <c r="AT235" s="238" t="s">
        <v>221</v>
      </c>
      <c r="AU235" s="238" t="s">
        <v>81</v>
      </c>
      <c r="AY235" s="14" t="s">
        <v>218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79</v>
      </c>
      <c r="BK235" s="239">
        <f>ROUND(I235*H235,2)</f>
        <v>0</v>
      </c>
      <c r="BL235" s="14" t="s">
        <v>425</v>
      </c>
      <c r="BM235" s="238" t="s">
        <v>2304</v>
      </c>
    </row>
    <row r="236" s="2" customFormat="1" ht="24.15" customHeight="1">
      <c r="A236" s="35"/>
      <c r="B236" s="36"/>
      <c r="C236" s="226" t="s">
        <v>2305</v>
      </c>
      <c r="D236" s="226" t="s">
        <v>221</v>
      </c>
      <c r="E236" s="227" t="s">
        <v>788</v>
      </c>
      <c r="F236" s="228" t="s">
        <v>789</v>
      </c>
      <c r="G236" s="229" t="s">
        <v>451</v>
      </c>
      <c r="H236" s="251"/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88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425</v>
      </c>
      <c r="AT236" s="238" t="s">
        <v>221</v>
      </c>
      <c r="AU236" s="238" t="s">
        <v>81</v>
      </c>
      <c r="AY236" s="14" t="s">
        <v>218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4" t="s">
        <v>79</v>
      </c>
      <c r="BK236" s="239">
        <f>ROUND(I236*H236,2)</f>
        <v>0</v>
      </c>
      <c r="BL236" s="14" t="s">
        <v>425</v>
      </c>
      <c r="BM236" s="238" t="s">
        <v>2306</v>
      </c>
    </row>
    <row r="237" s="12" customFormat="1" ht="22.8" customHeight="1">
      <c r="A237" s="12"/>
      <c r="B237" s="210"/>
      <c r="C237" s="211"/>
      <c r="D237" s="212" t="s">
        <v>72</v>
      </c>
      <c r="E237" s="224" t="s">
        <v>791</v>
      </c>
      <c r="F237" s="224" t="s">
        <v>792</v>
      </c>
      <c r="G237" s="211"/>
      <c r="H237" s="211"/>
      <c r="I237" s="214"/>
      <c r="J237" s="225">
        <f>BK237</f>
        <v>0</v>
      </c>
      <c r="K237" s="211"/>
      <c r="L237" s="216"/>
      <c r="M237" s="217"/>
      <c r="N237" s="218"/>
      <c r="O237" s="218"/>
      <c r="P237" s="219">
        <f>SUM(P238:P239)</f>
        <v>0</v>
      </c>
      <c r="Q237" s="218"/>
      <c r="R237" s="219">
        <f>SUM(R238:R239)</f>
        <v>0.055857360000000009</v>
      </c>
      <c r="S237" s="218"/>
      <c r="T237" s="220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1" t="s">
        <v>81</v>
      </c>
      <c r="AT237" s="222" t="s">
        <v>72</v>
      </c>
      <c r="AU237" s="222" t="s">
        <v>79</v>
      </c>
      <c r="AY237" s="221" t="s">
        <v>218</v>
      </c>
      <c r="BK237" s="223">
        <f>SUM(BK238:BK239)</f>
        <v>0</v>
      </c>
    </row>
    <row r="238" s="2" customFormat="1" ht="24.15" customHeight="1">
      <c r="A238" s="35"/>
      <c r="B238" s="36"/>
      <c r="C238" s="226" t="s">
        <v>1127</v>
      </c>
      <c r="D238" s="226" t="s">
        <v>221</v>
      </c>
      <c r="E238" s="227" t="s">
        <v>794</v>
      </c>
      <c r="F238" s="228" t="s">
        <v>795</v>
      </c>
      <c r="G238" s="229" t="s">
        <v>238</v>
      </c>
      <c r="H238" s="230">
        <v>107.41800000000001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88"/>
      <c r="P238" s="236">
        <f>O238*H238</f>
        <v>0</v>
      </c>
      <c r="Q238" s="236">
        <v>0.00020000000000000001</v>
      </c>
      <c r="R238" s="236">
        <f>Q238*H238</f>
        <v>0.021483600000000002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425</v>
      </c>
      <c r="AT238" s="238" t="s">
        <v>221</v>
      </c>
      <c r="AU238" s="238" t="s">
        <v>81</v>
      </c>
      <c r="AY238" s="14" t="s">
        <v>218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4" t="s">
        <v>79</v>
      </c>
      <c r="BK238" s="239">
        <f>ROUND(I238*H238,2)</f>
        <v>0</v>
      </c>
      <c r="BL238" s="14" t="s">
        <v>425</v>
      </c>
      <c r="BM238" s="238" t="s">
        <v>2307</v>
      </c>
    </row>
    <row r="239" s="2" customFormat="1" ht="33" customHeight="1">
      <c r="A239" s="35"/>
      <c r="B239" s="36"/>
      <c r="C239" s="226" t="s">
        <v>289</v>
      </c>
      <c r="D239" s="226" t="s">
        <v>221</v>
      </c>
      <c r="E239" s="227" t="s">
        <v>798</v>
      </c>
      <c r="F239" s="228" t="s">
        <v>799</v>
      </c>
      <c r="G239" s="229" t="s">
        <v>238</v>
      </c>
      <c r="H239" s="230">
        <v>107.41800000000001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88"/>
      <c r="P239" s="236">
        <f>O239*H239</f>
        <v>0</v>
      </c>
      <c r="Q239" s="236">
        <v>0.00032000000000000003</v>
      </c>
      <c r="R239" s="236">
        <f>Q239*H239</f>
        <v>0.034373760000000003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425</v>
      </c>
      <c r="AT239" s="238" t="s">
        <v>221</v>
      </c>
      <c r="AU239" s="238" t="s">
        <v>81</v>
      </c>
      <c r="AY239" s="14" t="s">
        <v>218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79</v>
      </c>
      <c r="BK239" s="239">
        <f>ROUND(I239*H239,2)</f>
        <v>0</v>
      </c>
      <c r="BL239" s="14" t="s">
        <v>425</v>
      </c>
      <c r="BM239" s="238" t="s">
        <v>2308</v>
      </c>
    </row>
    <row r="240" s="12" customFormat="1" ht="22.8" customHeight="1">
      <c r="A240" s="12"/>
      <c r="B240" s="210"/>
      <c r="C240" s="211"/>
      <c r="D240" s="212" t="s">
        <v>72</v>
      </c>
      <c r="E240" s="224" t="s">
        <v>801</v>
      </c>
      <c r="F240" s="224" t="s">
        <v>802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SUM(P241:P243)</f>
        <v>0</v>
      </c>
      <c r="Q240" s="218"/>
      <c r="R240" s="219">
        <f>SUM(R241:R243)</f>
        <v>0.0023165999999999998</v>
      </c>
      <c r="S240" s="218"/>
      <c r="T240" s="220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81</v>
      </c>
      <c r="AT240" s="222" t="s">
        <v>72</v>
      </c>
      <c r="AU240" s="222" t="s">
        <v>79</v>
      </c>
      <c r="AY240" s="221" t="s">
        <v>218</v>
      </c>
      <c r="BK240" s="223">
        <f>SUM(BK241:BK243)</f>
        <v>0</v>
      </c>
    </row>
    <row r="241" s="2" customFormat="1" ht="16.5" customHeight="1">
      <c r="A241" s="35"/>
      <c r="B241" s="36"/>
      <c r="C241" s="226" t="s">
        <v>1130</v>
      </c>
      <c r="D241" s="226" t="s">
        <v>221</v>
      </c>
      <c r="E241" s="227" t="s">
        <v>804</v>
      </c>
      <c r="F241" s="228" t="s">
        <v>805</v>
      </c>
      <c r="G241" s="229" t="s">
        <v>238</v>
      </c>
      <c r="H241" s="230">
        <v>1.6200000000000001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88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425</v>
      </c>
      <c r="AT241" s="238" t="s">
        <v>221</v>
      </c>
      <c r="AU241" s="238" t="s">
        <v>81</v>
      </c>
      <c r="AY241" s="14" t="s">
        <v>218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79</v>
      </c>
      <c r="BK241" s="239">
        <f>ROUND(I241*H241,2)</f>
        <v>0</v>
      </c>
      <c r="BL241" s="14" t="s">
        <v>425</v>
      </c>
      <c r="BM241" s="238" t="s">
        <v>2309</v>
      </c>
    </row>
    <row r="242" s="2" customFormat="1" ht="16.5" customHeight="1">
      <c r="A242" s="35"/>
      <c r="B242" s="36"/>
      <c r="C242" s="240" t="s">
        <v>2310</v>
      </c>
      <c r="D242" s="240" t="s">
        <v>306</v>
      </c>
      <c r="E242" s="241" t="s">
        <v>808</v>
      </c>
      <c r="F242" s="242" t="s">
        <v>809</v>
      </c>
      <c r="G242" s="243" t="s">
        <v>238</v>
      </c>
      <c r="H242" s="244">
        <v>1.782</v>
      </c>
      <c r="I242" s="245"/>
      <c r="J242" s="246">
        <f>ROUND(I242*H242,2)</f>
        <v>0</v>
      </c>
      <c r="K242" s="247"/>
      <c r="L242" s="248"/>
      <c r="M242" s="249" t="s">
        <v>1</v>
      </c>
      <c r="N242" s="250" t="s">
        <v>38</v>
      </c>
      <c r="O242" s="88"/>
      <c r="P242" s="236">
        <f>O242*H242</f>
        <v>0</v>
      </c>
      <c r="Q242" s="236">
        <v>0.0012999999999999999</v>
      </c>
      <c r="R242" s="236">
        <f>Q242*H242</f>
        <v>0.0023165999999999998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430</v>
      </c>
      <c r="AT242" s="238" t="s">
        <v>306</v>
      </c>
      <c r="AU242" s="238" t="s">
        <v>81</v>
      </c>
      <c r="AY242" s="14" t="s">
        <v>218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4" t="s">
        <v>79</v>
      </c>
      <c r="BK242" s="239">
        <f>ROUND(I242*H242,2)</f>
        <v>0</v>
      </c>
      <c r="BL242" s="14" t="s">
        <v>425</v>
      </c>
      <c r="BM242" s="238" t="s">
        <v>2311</v>
      </c>
    </row>
    <row r="243" s="2" customFormat="1" ht="24.15" customHeight="1">
      <c r="A243" s="35"/>
      <c r="B243" s="36"/>
      <c r="C243" s="226" t="s">
        <v>1133</v>
      </c>
      <c r="D243" s="226" t="s">
        <v>221</v>
      </c>
      <c r="E243" s="227" t="s">
        <v>812</v>
      </c>
      <c r="F243" s="228" t="s">
        <v>813</v>
      </c>
      <c r="G243" s="229" t="s">
        <v>451</v>
      </c>
      <c r="H243" s="251"/>
      <c r="I243" s="231"/>
      <c r="J243" s="232">
        <f>ROUND(I243*H243,2)</f>
        <v>0</v>
      </c>
      <c r="K243" s="233"/>
      <c r="L243" s="41"/>
      <c r="M243" s="252" t="s">
        <v>1</v>
      </c>
      <c r="N243" s="253" t="s">
        <v>38</v>
      </c>
      <c r="O243" s="254"/>
      <c r="P243" s="255">
        <f>O243*H243</f>
        <v>0</v>
      </c>
      <c r="Q243" s="255">
        <v>0</v>
      </c>
      <c r="R243" s="255">
        <f>Q243*H243</f>
        <v>0</v>
      </c>
      <c r="S243" s="255">
        <v>0</v>
      </c>
      <c r="T243" s="25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425</v>
      </c>
      <c r="AT243" s="238" t="s">
        <v>221</v>
      </c>
      <c r="AU243" s="238" t="s">
        <v>81</v>
      </c>
      <c r="AY243" s="14" t="s">
        <v>218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4" t="s">
        <v>79</v>
      </c>
      <c r="BK243" s="239">
        <f>ROUND(I243*H243,2)</f>
        <v>0</v>
      </c>
      <c r="BL243" s="14" t="s">
        <v>425</v>
      </c>
      <c r="BM243" s="238" t="s">
        <v>2312</v>
      </c>
    </row>
    <row r="244" s="2" customFormat="1" ht="6.96" customHeight="1">
      <c r="A244" s="35"/>
      <c r="B244" s="63"/>
      <c r="C244" s="64"/>
      <c r="D244" s="64"/>
      <c r="E244" s="64"/>
      <c r="F244" s="64"/>
      <c r="G244" s="64"/>
      <c r="H244" s="64"/>
      <c r="I244" s="64"/>
      <c r="J244" s="64"/>
      <c r="K244" s="64"/>
      <c r="L244" s="41"/>
      <c r="M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</sheetData>
  <sheetProtection sheet="1" autoFilter="0" formatColumns="0" formatRows="0" objects="1" scenarios="1" spinCount="100000" saltValue="8pZKlhBJguUkC5Gl7SP//Ruct5GwK/qONVeb2sGmqhnR+1Vbnp2EJRQuVLRmv+2ZHmwvwQXXc7UmUjus/D2+Ow==" hashValue="ts24vgxbYWOOOf76W67A4tEFAkwIiKSo+VGq3HDrvLqrNvOdCAiYkdxE8hMC2BGOI+dfb6OiW5Usf8vS1xydzg==" algorithmName="SHA-512" password="CC35"/>
  <autoFilter ref="C140:K24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7:H127"/>
    <mergeCell ref="E131:H131"/>
    <mergeCell ref="E129:H129"/>
    <mergeCell ref="E133:H13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2177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30" customHeight="1">
      <c r="A13" s="35"/>
      <c r="B13" s="41"/>
      <c r="C13" s="35"/>
      <c r="D13" s="35"/>
      <c r="E13" s="151" t="s">
        <v>2313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ROUND(J127,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ROUND((SUM(BE127:BE137)),  2)</f>
        <v>0</v>
      </c>
      <c r="G37" s="35"/>
      <c r="H37" s="35"/>
      <c r="I37" s="162">
        <v>0.20999999999999999</v>
      </c>
      <c r="J37" s="161">
        <f>ROUND(((SUM(BE127:BE137))*I37),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ROUND((SUM(BF127:BF137)),  2)</f>
        <v>0</v>
      </c>
      <c r="G38" s="35"/>
      <c r="H38" s="35"/>
      <c r="I38" s="162">
        <v>0.14999999999999999</v>
      </c>
      <c r="J38" s="161">
        <f>ROUND(((SUM(BF127:BF137))*I38),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ROUND((SUM(BG127:BG137)),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ROUND((SUM(BH127:BH137)),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ROUND((SUM(BI127:BI137)),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2177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30" customHeight="1">
      <c r="A91" s="35"/>
      <c r="B91" s="36"/>
      <c r="C91" s="37"/>
      <c r="D91" s="37"/>
      <c r="E91" s="73" t="str">
        <f>E13</f>
        <v>06 - D.1.4 Elektronické komunikace - Mikrovlný spoj (posílení konektivity školy)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J127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2314</v>
      </c>
      <c r="E101" s="190"/>
      <c r="F101" s="190"/>
      <c r="G101" s="190"/>
      <c r="H101" s="190"/>
      <c r="I101" s="190"/>
      <c r="J101" s="191">
        <f>J128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2315</v>
      </c>
      <c r="E102" s="190"/>
      <c r="F102" s="190"/>
      <c r="G102" s="190"/>
      <c r="H102" s="190"/>
      <c r="I102" s="190"/>
      <c r="J102" s="191">
        <f>J131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1148</v>
      </c>
      <c r="E103" s="190"/>
      <c r="F103" s="190"/>
      <c r="G103" s="190"/>
      <c r="H103" s="190"/>
      <c r="I103" s="190"/>
      <c r="J103" s="191">
        <f>J133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IROP - Stavební úpravy a přístavba objektu učeben v ZŠ Loučka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164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81" t="s">
        <v>165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166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182" t="s">
        <v>2177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168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30" customHeight="1">
      <c r="A119" s="35"/>
      <c r="B119" s="36"/>
      <c r="C119" s="37"/>
      <c r="D119" s="37"/>
      <c r="E119" s="73" t="str">
        <f>E13</f>
        <v>06 - D.1.4 Elektronické komunikace - Mikrovlný spoj (posílení konektivity školy)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F16</f>
        <v xml:space="preserve"> </v>
      </c>
      <c r="G121" s="37"/>
      <c r="H121" s="37"/>
      <c r="I121" s="29" t="s">
        <v>22</v>
      </c>
      <c r="J121" s="76" t="str">
        <f>IF(J16="","",J16)</f>
        <v>3. 6. 2021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E19</f>
        <v xml:space="preserve"> </v>
      </c>
      <c r="G123" s="37"/>
      <c r="H123" s="37"/>
      <c r="I123" s="29" t="s">
        <v>29</v>
      </c>
      <c r="J123" s="33" t="str">
        <f>E25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31</v>
      </c>
      <c r="J124" s="33" t="str">
        <f>E28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204</v>
      </c>
      <c r="D126" s="201" t="s">
        <v>58</v>
      </c>
      <c r="E126" s="201" t="s">
        <v>54</v>
      </c>
      <c r="F126" s="201" t="s">
        <v>55</v>
      </c>
      <c r="G126" s="201" t="s">
        <v>205</v>
      </c>
      <c r="H126" s="201" t="s">
        <v>206</v>
      </c>
      <c r="I126" s="201" t="s">
        <v>207</v>
      </c>
      <c r="J126" s="202" t="s">
        <v>176</v>
      </c>
      <c r="K126" s="203" t="s">
        <v>208</v>
      </c>
      <c r="L126" s="204"/>
      <c r="M126" s="97" t="s">
        <v>1</v>
      </c>
      <c r="N126" s="98" t="s">
        <v>37</v>
      </c>
      <c r="O126" s="98" t="s">
        <v>209</v>
      </c>
      <c r="P126" s="98" t="s">
        <v>210</v>
      </c>
      <c r="Q126" s="98" t="s">
        <v>211</v>
      </c>
      <c r="R126" s="98" t="s">
        <v>212</v>
      </c>
      <c r="S126" s="98" t="s">
        <v>213</v>
      </c>
      <c r="T126" s="99" t="s">
        <v>214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04" t="s">
        <v>215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0"/>
      <c r="N127" s="206"/>
      <c r="O127" s="101"/>
      <c r="P127" s="207">
        <f>P128+P131+P133</f>
        <v>0</v>
      </c>
      <c r="Q127" s="101"/>
      <c r="R127" s="207">
        <f>R128+R131+R133</f>
        <v>0</v>
      </c>
      <c r="S127" s="101"/>
      <c r="T127" s="208">
        <f>T128+T131+T133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178</v>
      </c>
      <c r="BK127" s="209">
        <f>BK128+BK131+BK133</f>
        <v>0</v>
      </c>
    </row>
    <row r="128" s="12" customFormat="1" ht="25.92" customHeight="1">
      <c r="A128" s="12"/>
      <c r="B128" s="210"/>
      <c r="C128" s="211"/>
      <c r="D128" s="212" t="s">
        <v>72</v>
      </c>
      <c r="E128" s="213" t="s">
        <v>1025</v>
      </c>
      <c r="F128" s="213" t="s">
        <v>2316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SUM(P129:P130)</f>
        <v>0</v>
      </c>
      <c r="Q128" s="218"/>
      <c r="R128" s="219">
        <f>SUM(R129:R130)</f>
        <v>0</v>
      </c>
      <c r="S128" s="218"/>
      <c r="T128" s="22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73</v>
      </c>
      <c r="AY128" s="221" t="s">
        <v>218</v>
      </c>
      <c r="BK128" s="223">
        <f>SUM(BK129:BK130)</f>
        <v>0</v>
      </c>
    </row>
    <row r="129" s="2" customFormat="1" ht="44.25" customHeight="1">
      <c r="A129" s="35"/>
      <c r="B129" s="36"/>
      <c r="C129" s="226" t="s">
        <v>73</v>
      </c>
      <c r="D129" s="226" t="s">
        <v>221</v>
      </c>
      <c r="E129" s="227" t="s">
        <v>2317</v>
      </c>
      <c r="F129" s="228" t="s">
        <v>2318</v>
      </c>
      <c r="G129" s="229" t="s">
        <v>1222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81</v>
      </c>
    </row>
    <row r="130" s="2" customFormat="1" ht="16.5" customHeight="1">
      <c r="A130" s="35"/>
      <c r="B130" s="36"/>
      <c r="C130" s="226" t="s">
        <v>73</v>
      </c>
      <c r="D130" s="226" t="s">
        <v>221</v>
      </c>
      <c r="E130" s="227" t="s">
        <v>2319</v>
      </c>
      <c r="F130" s="228" t="s">
        <v>2320</v>
      </c>
      <c r="G130" s="229" t="s">
        <v>1222</v>
      </c>
      <c r="H130" s="230">
        <v>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96</v>
      </c>
    </row>
    <row r="131" s="12" customFormat="1" ht="25.92" customHeight="1">
      <c r="A131" s="12"/>
      <c r="B131" s="210"/>
      <c r="C131" s="211"/>
      <c r="D131" s="212" t="s">
        <v>72</v>
      </c>
      <c r="E131" s="213" t="s">
        <v>1044</v>
      </c>
      <c r="F131" s="213" t="s">
        <v>2321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</f>
        <v>0</v>
      </c>
      <c r="Q131" s="218"/>
      <c r="R131" s="219">
        <f>R132</f>
        <v>0</v>
      </c>
      <c r="S131" s="218"/>
      <c r="T131" s="22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79</v>
      </c>
      <c r="AT131" s="222" t="s">
        <v>72</v>
      </c>
      <c r="AU131" s="222" t="s">
        <v>73</v>
      </c>
      <c r="AY131" s="221" t="s">
        <v>218</v>
      </c>
      <c r="BK131" s="223">
        <f>BK132</f>
        <v>0</v>
      </c>
    </row>
    <row r="132" s="2" customFormat="1" ht="24.15" customHeight="1">
      <c r="A132" s="35"/>
      <c r="B132" s="36"/>
      <c r="C132" s="226" t="s">
        <v>73</v>
      </c>
      <c r="D132" s="226" t="s">
        <v>221</v>
      </c>
      <c r="E132" s="227" t="s">
        <v>2322</v>
      </c>
      <c r="F132" s="228" t="s">
        <v>2323</v>
      </c>
      <c r="G132" s="229" t="s">
        <v>2324</v>
      </c>
      <c r="H132" s="230">
        <v>60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258</v>
      </c>
    </row>
    <row r="133" s="12" customFormat="1" ht="25.92" customHeight="1">
      <c r="A133" s="12"/>
      <c r="B133" s="210"/>
      <c r="C133" s="211"/>
      <c r="D133" s="212" t="s">
        <v>72</v>
      </c>
      <c r="E133" s="213" t="s">
        <v>1062</v>
      </c>
      <c r="F133" s="213" t="s">
        <v>1187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SUM(P134:P137)</f>
        <v>0</v>
      </c>
      <c r="Q133" s="218"/>
      <c r="R133" s="219">
        <f>SUM(R134:R137)</f>
        <v>0</v>
      </c>
      <c r="S133" s="218"/>
      <c r="T133" s="220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79</v>
      </c>
      <c r="AT133" s="222" t="s">
        <v>72</v>
      </c>
      <c r="AU133" s="222" t="s">
        <v>73</v>
      </c>
      <c r="AY133" s="221" t="s">
        <v>218</v>
      </c>
      <c r="BK133" s="223">
        <f>SUM(BK134:BK137)</f>
        <v>0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2325</v>
      </c>
      <c r="F134" s="228" t="s">
        <v>2326</v>
      </c>
      <c r="G134" s="229" t="s">
        <v>836</v>
      </c>
      <c r="H134" s="230">
        <v>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309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2327</v>
      </c>
      <c r="F135" s="228" t="s">
        <v>1135</v>
      </c>
      <c r="G135" s="229" t="s">
        <v>836</v>
      </c>
      <c r="H135" s="230">
        <v>4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121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2328</v>
      </c>
      <c r="F136" s="228" t="s">
        <v>1137</v>
      </c>
      <c r="G136" s="229" t="s">
        <v>836</v>
      </c>
      <c r="H136" s="230">
        <v>4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127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2329</v>
      </c>
      <c r="F137" s="228" t="s">
        <v>2330</v>
      </c>
      <c r="G137" s="229" t="s">
        <v>836</v>
      </c>
      <c r="H137" s="230">
        <v>12</v>
      </c>
      <c r="I137" s="231"/>
      <c r="J137" s="232">
        <f>ROUND(I137*H137,2)</f>
        <v>0</v>
      </c>
      <c r="K137" s="233"/>
      <c r="L137" s="41"/>
      <c r="M137" s="252" t="s">
        <v>1</v>
      </c>
      <c r="N137" s="253" t="s">
        <v>38</v>
      </c>
      <c r="O137" s="254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869</v>
      </c>
    </row>
    <row r="138" s="2" customFormat="1" ht="6.96" customHeight="1">
      <c r="A138" s="35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41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sheet="1" autoFilter="0" formatColumns="0" formatRows="0" objects="1" scenarios="1" spinCount="100000" saltValue="UFbbbqrNCdfNww+xGxeecGVZeZKd58khiRydWcb702lZCeO5LeBZampc5rhly2ls9ZRXW428s4Fi9j7FVIfXdQ==" hashValue="iyWqxpxX5paWEV9I6IkkUIe3M9cpdE4qkDsH8RRuemoPfLmiyn6GjVTt4iU1sWUJApnQctB7lkePQWc+DVaibQ==" algorithmName="SHA-512" password="CC35"/>
  <autoFilter ref="C126:K13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162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2177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168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30" customHeight="1">
      <c r="A13" s="35"/>
      <c r="B13" s="41"/>
      <c r="C13" s="35"/>
      <c r="D13" s="35"/>
      <c r="E13" s="151" t="s">
        <v>2331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ROUND(J141,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ROUND((SUM(BE141:BE226)),  2)</f>
        <v>0</v>
      </c>
      <c r="G37" s="35"/>
      <c r="H37" s="35"/>
      <c r="I37" s="162">
        <v>0.20999999999999999</v>
      </c>
      <c r="J37" s="161">
        <f>ROUND(((SUM(BE141:BE226))*I37),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ROUND((SUM(BF141:BF226)),  2)</f>
        <v>0</v>
      </c>
      <c r="G38" s="35"/>
      <c r="H38" s="35"/>
      <c r="I38" s="162">
        <v>0.14999999999999999</v>
      </c>
      <c r="J38" s="161">
        <f>ROUND(((SUM(BF141:BF226))*I38),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ROUND((SUM(BG141:BG226)),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ROUND((SUM(BH141:BH226)),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ROUND((SUM(BI141:BI226)),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2177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168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30" customHeight="1">
      <c r="A91" s="35"/>
      <c r="B91" s="36"/>
      <c r="C91" s="37"/>
      <c r="D91" s="37"/>
      <c r="E91" s="73" t="str">
        <f>E13</f>
        <v xml:space="preserve">002 -   D.1.1 Architektonicko – stavební řešení,D.1.2 Stavebně konstrukční řešení - Sociální zařízení 1.NP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J141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179</v>
      </c>
      <c r="E101" s="190"/>
      <c r="F101" s="190"/>
      <c r="G101" s="190"/>
      <c r="H101" s="190"/>
      <c r="I101" s="190"/>
      <c r="J101" s="191">
        <f>J142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2332</v>
      </c>
      <c r="E102" s="190"/>
      <c r="F102" s="190"/>
      <c r="G102" s="190"/>
      <c r="H102" s="190"/>
      <c r="I102" s="190"/>
      <c r="J102" s="191">
        <f>J143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179</v>
      </c>
      <c r="E103" s="190"/>
      <c r="F103" s="190"/>
      <c r="G103" s="190"/>
      <c r="H103" s="190"/>
      <c r="I103" s="190"/>
      <c r="J103" s="191">
        <f>J151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3"/>
      <c r="C104" s="129"/>
      <c r="D104" s="194" t="s">
        <v>180</v>
      </c>
      <c r="E104" s="195"/>
      <c r="F104" s="195"/>
      <c r="G104" s="195"/>
      <c r="H104" s="195"/>
      <c r="I104" s="195"/>
      <c r="J104" s="196">
        <f>J152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181</v>
      </c>
      <c r="E105" s="195"/>
      <c r="F105" s="195"/>
      <c r="G105" s="195"/>
      <c r="H105" s="195"/>
      <c r="I105" s="195"/>
      <c r="J105" s="196">
        <f>J161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182</v>
      </c>
      <c r="E106" s="195"/>
      <c r="F106" s="195"/>
      <c r="G106" s="195"/>
      <c r="H106" s="195"/>
      <c r="I106" s="195"/>
      <c r="J106" s="196">
        <f>J162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29"/>
      <c r="D107" s="194" t="s">
        <v>183</v>
      </c>
      <c r="E107" s="195"/>
      <c r="F107" s="195"/>
      <c r="G107" s="195"/>
      <c r="H107" s="195"/>
      <c r="I107" s="195"/>
      <c r="J107" s="196">
        <f>J178</f>
        <v>0</v>
      </c>
      <c r="K107" s="129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29"/>
      <c r="D108" s="194" t="s">
        <v>185</v>
      </c>
      <c r="E108" s="195"/>
      <c r="F108" s="195"/>
      <c r="G108" s="195"/>
      <c r="H108" s="195"/>
      <c r="I108" s="195"/>
      <c r="J108" s="196">
        <f>J189</f>
        <v>0</v>
      </c>
      <c r="K108" s="129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29"/>
      <c r="D109" s="194" t="s">
        <v>186</v>
      </c>
      <c r="E109" s="195"/>
      <c r="F109" s="195"/>
      <c r="G109" s="195"/>
      <c r="H109" s="195"/>
      <c r="I109" s="195"/>
      <c r="J109" s="196">
        <f>J194</f>
        <v>0</v>
      </c>
      <c r="K109" s="129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87"/>
      <c r="C110" s="188"/>
      <c r="D110" s="189" t="s">
        <v>2333</v>
      </c>
      <c r="E110" s="190"/>
      <c r="F110" s="190"/>
      <c r="G110" s="190"/>
      <c r="H110" s="190"/>
      <c r="I110" s="190"/>
      <c r="J110" s="191">
        <f>J196</f>
        <v>0</v>
      </c>
      <c r="K110" s="188"/>
      <c r="L110" s="19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9" customFormat="1" ht="24.96" customHeight="1">
      <c r="A111" s="9"/>
      <c r="B111" s="187"/>
      <c r="C111" s="188"/>
      <c r="D111" s="189" t="s">
        <v>2334</v>
      </c>
      <c r="E111" s="190"/>
      <c r="F111" s="190"/>
      <c r="G111" s="190"/>
      <c r="H111" s="190"/>
      <c r="I111" s="190"/>
      <c r="J111" s="191">
        <f>J201</f>
        <v>0</v>
      </c>
      <c r="K111" s="188"/>
      <c r="L111" s="192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9" customFormat="1" ht="24.96" customHeight="1">
      <c r="A112" s="9"/>
      <c r="B112" s="187"/>
      <c r="C112" s="188"/>
      <c r="D112" s="189" t="s">
        <v>2335</v>
      </c>
      <c r="E112" s="190"/>
      <c r="F112" s="190"/>
      <c r="G112" s="190"/>
      <c r="H112" s="190"/>
      <c r="I112" s="190"/>
      <c r="J112" s="191">
        <f>J204</f>
        <v>0</v>
      </c>
      <c r="K112" s="188"/>
      <c r="L112" s="19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9" customFormat="1" ht="24.96" customHeight="1">
      <c r="A113" s="9"/>
      <c r="B113" s="187"/>
      <c r="C113" s="188"/>
      <c r="D113" s="189" t="s">
        <v>2336</v>
      </c>
      <c r="E113" s="190"/>
      <c r="F113" s="190"/>
      <c r="G113" s="190"/>
      <c r="H113" s="190"/>
      <c r="I113" s="190"/>
      <c r="J113" s="191">
        <f>J212</f>
        <v>0</v>
      </c>
      <c r="K113" s="188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87"/>
      <c r="C114" s="188"/>
      <c r="D114" s="189" t="s">
        <v>2337</v>
      </c>
      <c r="E114" s="190"/>
      <c r="F114" s="190"/>
      <c r="G114" s="190"/>
      <c r="H114" s="190"/>
      <c r="I114" s="190"/>
      <c r="J114" s="191">
        <f>J214</f>
        <v>0</v>
      </c>
      <c r="K114" s="188"/>
      <c r="L114" s="19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9" customFormat="1" ht="24.96" customHeight="1">
      <c r="A115" s="9"/>
      <c r="B115" s="187"/>
      <c r="C115" s="188"/>
      <c r="D115" s="189" t="s">
        <v>187</v>
      </c>
      <c r="E115" s="190"/>
      <c r="F115" s="190"/>
      <c r="G115" s="190"/>
      <c r="H115" s="190"/>
      <c r="I115" s="190"/>
      <c r="J115" s="191">
        <f>J218</f>
        <v>0</v>
      </c>
      <c r="K115" s="188"/>
      <c r="L115" s="19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="10" customFormat="1" ht="19.92" customHeight="1">
      <c r="A116" s="10"/>
      <c r="B116" s="193"/>
      <c r="C116" s="129"/>
      <c r="D116" s="194" t="s">
        <v>2338</v>
      </c>
      <c r="E116" s="195"/>
      <c r="F116" s="195"/>
      <c r="G116" s="195"/>
      <c r="H116" s="195"/>
      <c r="I116" s="195"/>
      <c r="J116" s="196">
        <f>J219</f>
        <v>0</v>
      </c>
      <c r="K116" s="129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29"/>
      <c r="D117" s="194" t="s">
        <v>192</v>
      </c>
      <c r="E117" s="195"/>
      <c r="F117" s="195"/>
      <c r="G117" s="195"/>
      <c r="H117" s="195"/>
      <c r="I117" s="195"/>
      <c r="J117" s="196">
        <f>J221</f>
        <v>0</v>
      </c>
      <c r="K117" s="129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2" customFormat="1" ht="21.84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="2" customFormat="1" ht="6.96" customHeight="1">
      <c r="A123" s="35"/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24.96" customHeight="1">
      <c r="A124" s="35"/>
      <c r="B124" s="36"/>
      <c r="C124" s="20" t="s">
        <v>203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16</v>
      </c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181" t="str">
        <f>E7</f>
        <v>IROP - Stavební úpravy a přístavba objektu učeben v ZŠ Loučka</v>
      </c>
      <c r="F127" s="29"/>
      <c r="G127" s="29"/>
      <c r="H127" s="29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" customFormat="1" ht="12" customHeight="1">
      <c r="B128" s="18"/>
      <c r="C128" s="29" t="s">
        <v>164</v>
      </c>
      <c r="D128" s="19"/>
      <c r="E128" s="19"/>
      <c r="F128" s="19"/>
      <c r="G128" s="19"/>
      <c r="H128" s="19"/>
      <c r="I128" s="19"/>
      <c r="J128" s="19"/>
      <c r="K128" s="19"/>
      <c r="L128" s="17"/>
    </row>
    <row r="129" s="1" customFormat="1" ht="16.5" customHeight="1">
      <c r="B129" s="18"/>
      <c r="C129" s="19"/>
      <c r="D129" s="19"/>
      <c r="E129" s="181" t="s">
        <v>165</v>
      </c>
      <c r="F129" s="19"/>
      <c r="G129" s="19"/>
      <c r="H129" s="19"/>
      <c r="I129" s="19"/>
      <c r="J129" s="19"/>
      <c r="K129" s="19"/>
      <c r="L129" s="17"/>
    </row>
    <row r="130" s="1" customFormat="1" ht="12" customHeight="1">
      <c r="B130" s="18"/>
      <c r="C130" s="29" t="s">
        <v>166</v>
      </c>
      <c r="D130" s="19"/>
      <c r="E130" s="19"/>
      <c r="F130" s="19"/>
      <c r="G130" s="19"/>
      <c r="H130" s="19"/>
      <c r="I130" s="19"/>
      <c r="J130" s="19"/>
      <c r="K130" s="19"/>
      <c r="L130" s="17"/>
    </row>
    <row r="131" s="2" customFormat="1" ht="16.5" customHeight="1">
      <c r="A131" s="35"/>
      <c r="B131" s="36"/>
      <c r="C131" s="37"/>
      <c r="D131" s="37"/>
      <c r="E131" s="182" t="s">
        <v>2177</v>
      </c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168</v>
      </c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30" customHeight="1">
      <c r="A133" s="35"/>
      <c r="B133" s="36"/>
      <c r="C133" s="37"/>
      <c r="D133" s="37"/>
      <c r="E133" s="73" t="str">
        <f>E13</f>
        <v xml:space="preserve">002 -   D.1.1 Architektonicko – stavební řešení,D.1.2 Stavebně konstrukční řešení - Sociální zařízení 1.NP</v>
      </c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6.96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2" customHeight="1">
      <c r="A135" s="35"/>
      <c r="B135" s="36"/>
      <c r="C135" s="29" t="s">
        <v>20</v>
      </c>
      <c r="D135" s="37"/>
      <c r="E135" s="37"/>
      <c r="F135" s="24" t="str">
        <f>F16</f>
        <v>Loučka</v>
      </c>
      <c r="G135" s="37"/>
      <c r="H135" s="37"/>
      <c r="I135" s="29" t="s">
        <v>22</v>
      </c>
      <c r="J135" s="76" t="str">
        <f>IF(J16="","",J16)</f>
        <v>3. 6. 2021</v>
      </c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40.05" customHeight="1">
      <c r="A137" s="35"/>
      <c r="B137" s="36"/>
      <c r="C137" s="29" t="s">
        <v>24</v>
      </c>
      <c r="D137" s="37"/>
      <c r="E137" s="37"/>
      <c r="F137" s="24" t="str">
        <f>E19</f>
        <v xml:space="preserve">Obec Loučka </v>
      </c>
      <c r="G137" s="37"/>
      <c r="H137" s="37"/>
      <c r="I137" s="29" t="s">
        <v>29</v>
      </c>
      <c r="J137" s="33" t="str">
        <f>E25</f>
        <v>BP projekt,s.r.o.Valašské Meziříčí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5.15" customHeight="1">
      <c r="A138" s="35"/>
      <c r="B138" s="36"/>
      <c r="C138" s="29" t="s">
        <v>27</v>
      </c>
      <c r="D138" s="37"/>
      <c r="E138" s="37"/>
      <c r="F138" s="24" t="str">
        <f>IF(E22="","",E22)</f>
        <v>Vyplň údaj</v>
      </c>
      <c r="G138" s="37"/>
      <c r="H138" s="37"/>
      <c r="I138" s="29" t="s">
        <v>31</v>
      </c>
      <c r="J138" s="33" t="str">
        <f>E28</f>
        <v>Fajfrová Irena</v>
      </c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0.32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11" customFormat="1" ht="29.28" customHeight="1">
      <c r="A140" s="198"/>
      <c r="B140" s="199"/>
      <c r="C140" s="200" t="s">
        <v>204</v>
      </c>
      <c r="D140" s="201" t="s">
        <v>58</v>
      </c>
      <c r="E140" s="201" t="s">
        <v>54</v>
      </c>
      <c r="F140" s="201" t="s">
        <v>55</v>
      </c>
      <c r="G140" s="201" t="s">
        <v>205</v>
      </c>
      <c r="H140" s="201" t="s">
        <v>206</v>
      </c>
      <c r="I140" s="201" t="s">
        <v>207</v>
      </c>
      <c r="J140" s="202" t="s">
        <v>176</v>
      </c>
      <c r="K140" s="203" t="s">
        <v>208</v>
      </c>
      <c r="L140" s="204"/>
      <c r="M140" s="97" t="s">
        <v>1</v>
      </c>
      <c r="N140" s="98" t="s">
        <v>37</v>
      </c>
      <c r="O140" s="98" t="s">
        <v>209</v>
      </c>
      <c r="P140" s="98" t="s">
        <v>210</v>
      </c>
      <c r="Q140" s="98" t="s">
        <v>211</v>
      </c>
      <c r="R140" s="98" t="s">
        <v>212</v>
      </c>
      <c r="S140" s="98" t="s">
        <v>213</v>
      </c>
      <c r="T140" s="99" t="s">
        <v>214</v>
      </c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</row>
    <row r="141" s="2" customFormat="1" ht="22.8" customHeight="1">
      <c r="A141" s="35"/>
      <c r="B141" s="36"/>
      <c r="C141" s="104" t="s">
        <v>215</v>
      </c>
      <c r="D141" s="37"/>
      <c r="E141" s="37"/>
      <c r="F141" s="37"/>
      <c r="G141" s="37"/>
      <c r="H141" s="37"/>
      <c r="I141" s="37"/>
      <c r="J141" s="205">
        <f>BK141</f>
        <v>0</v>
      </c>
      <c r="K141" s="37"/>
      <c r="L141" s="41"/>
      <c r="M141" s="100"/>
      <c r="N141" s="206"/>
      <c r="O141" s="101"/>
      <c r="P141" s="207">
        <f>P142+P143+P151+P196+P201+P204+P212+P214+P218</f>
        <v>0</v>
      </c>
      <c r="Q141" s="101"/>
      <c r="R141" s="207">
        <f>R142+R143+R151+R196+R201+R204+R212+R214+R218</f>
        <v>44.698027729999993</v>
      </c>
      <c r="S141" s="101"/>
      <c r="T141" s="208">
        <f>T142+T143+T151+T196+T201+T204+T212+T214+T218</f>
        <v>214.78454700000003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72</v>
      </c>
      <c r="AU141" s="14" t="s">
        <v>178</v>
      </c>
      <c r="BK141" s="209">
        <f>BK142+BK143+BK151+BK196+BK201+BK204+BK212+BK214+BK218</f>
        <v>0</v>
      </c>
    </row>
    <row r="142" s="12" customFormat="1" ht="25.92" customHeight="1">
      <c r="A142" s="12"/>
      <c r="B142" s="210"/>
      <c r="C142" s="211"/>
      <c r="D142" s="212" t="s">
        <v>72</v>
      </c>
      <c r="E142" s="213" t="s">
        <v>216</v>
      </c>
      <c r="F142" s="213" t="s">
        <v>217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v>0</v>
      </c>
      <c r="Q142" s="218"/>
      <c r="R142" s="219">
        <v>0</v>
      </c>
      <c r="S142" s="218"/>
      <c r="T142" s="220"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72</v>
      </c>
      <c r="AU142" s="222" t="s">
        <v>73</v>
      </c>
      <c r="AY142" s="221" t="s">
        <v>218</v>
      </c>
      <c r="BK142" s="223">
        <v>0</v>
      </c>
    </row>
    <row r="143" s="12" customFormat="1" ht="25.92" customHeight="1">
      <c r="A143" s="12"/>
      <c r="B143" s="210"/>
      <c r="C143" s="211"/>
      <c r="D143" s="212" t="s">
        <v>72</v>
      </c>
      <c r="E143" s="213" t="s">
        <v>312</v>
      </c>
      <c r="F143" s="213" t="s">
        <v>313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SUM(P144:P150)</f>
        <v>0</v>
      </c>
      <c r="Q143" s="218"/>
      <c r="R143" s="219">
        <f>SUM(R144:R150)</f>
        <v>0.02</v>
      </c>
      <c r="S143" s="218"/>
      <c r="T143" s="220">
        <f>SUM(T144:T150)</f>
        <v>173.39000600000003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72</v>
      </c>
      <c r="AU143" s="222" t="s">
        <v>73</v>
      </c>
      <c r="AY143" s="221" t="s">
        <v>218</v>
      </c>
      <c r="BK143" s="223">
        <f>SUM(BK144:BK150)</f>
        <v>0</v>
      </c>
    </row>
    <row r="144" s="2" customFormat="1" ht="24.15" customHeight="1">
      <c r="A144" s="35"/>
      <c r="B144" s="36"/>
      <c r="C144" s="226" t="s">
        <v>2339</v>
      </c>
      <c r="D144" s="226" t="s">
        <v>221</v>
      </c>
      <c r="E144" s="227" t="s">
        <v>319</v>
      </c>
      <c r="F144" s="228" t="s">
        <v>320</v>
      </c>
      <c r="G144" s="229" t="s">
        <v>238</v>
      </c>
      <c r="H144" s="230">
        <v>500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4.0000000000000003E-05</v>
      </c>
      <c r="R144" s="236">
        <f>Q144*H144</f>
        <v>0.02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2340</v>
      </c>
    </row>
    <row r="145" s="2" customFormat="1" ht="21.75" customHeight="1">
      <c r="A145" s="35"/>
      <c r="B145" s="36"/>
      <c r="C145" s="226" t="s">
        <v>570</v>
      </c>
      <c r="D145" s="226" t="s">
        <v>221</v>
      </c>
      <c r="E145" s="227" t="s">
        <v>359</v>
      </c>
      <c r="F145" s="228" t="s">
        <v>360</v>
      </c>
      <c r="G145" s="229" t="s">
        <v>238</v>
      </c>
      <c r="H145" s="230">
        <v>122.04300000000001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0.13100000000000001</v>
      </c>
      <c r="T145" s="237">
        <f>S145*H145</f>
        <v>15.987633000000001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2341</v>
      </c>
    </row>
    <row r="146" s="2" customFormat="1" ht="33" customHeight="1">
      <c r="A146" s="35"/>
      <c r="B146" s="36"/>
      <c r="C146" s="226" t="s">
        <v>550</v>
      </c>
      <c r="D146" s="226" t="s">
        <v>221</v>
      </c>
      <c r="E146" s="227" t="s">
        <v>2206</v>
      </c>
      <c r="F146" s="228" t="s">
        <v>2207</v>
      </c>
      <c r="G146" s="229" t="s">
        <v>287</v>
      </c>
      <c r="H146" s="230">
        <v>69.537000000000006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2.2000000000000002</v>
      </c>
      <c r="T146" s="237">
        <f>S146*H146</f>
        <v>152.98140000000004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2342</v>
      </c>
    </row>
    <row r="147" s="2" customFormat="1" ht="33" customHeight="1">
      <c r="A147" s="35"/>
      <c r="B147" s="36"/>
      <c r="C147" s="226" t="s">
        <v>558</v>
      </c>
      <c r="D147" s="226" t="s">
        <v>221</v>
      </c>
      <c r="E147" s="227" t="s">
        <v>2209</v>
      </c>
      <c r="F147" s="228" t="s">
        <v>2343</v>
      </c>
      <c r="G147" s="229" t="s">
        <v>287</v>
      </c>
      <c r="H147" s="230">
        <v>69.537000000000006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0.029000000000000001</v>
      </c>
      <c r="T147" s="237">
        <f>S147*H147</f>
        <v>2.0165730000000002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2344</v>
      </c>
    </row>
    <row r="148" s="2" customFormat="1" ht="21.75" customHeight="1">
      <c r="A148" s="35"/>
      <c r="B148" s="36"/>
      <c r="C148" s="226" t="s">
        <v>2345</v>
      </c>
      <c r="D148" s="226" t="s">
        <v>221</v>
      </c>
      <c r="E148" s="227" t="s">
        <v>379</v>
      </c>
      <c r="F148" s="228" t="s">
        <v>380</v>
      </c>
      <c r="G148" s="229" t="s">
        <v>238</v>
      </c>
      <c r="H148" s="230">
        <v>25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0.075999999999999998</v>
      </c>
      <c r="T148" s="237">
        <f>S148*H148</f>
        <v>1.8999999999999999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2346</v>
      </c>
    </row>
    <row r="149" s="2" customFormat="1" ht="24.15" customHeight="1">
      <c r="A149" s="35"/>
      <c r="B149" s="36"/>
      <c r="C149" s="226" t="s">
        <v>566</v>
      </c>
      <c r="D149" s="226" t="s">
        <v>221</v>
      </c>
      <c r="E149" s="227" t="s">
        <v>2347</v>
      </c>
      <c r="F149" s="228" t="s">
        <v>2348</v>
      </c>
      <c r="G149" s="229" t="s">
        <v>224</v>
      </c>
      <c r="H149" s="230">
        <v>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0.088999999999999996</v>
      </c>
      <c r="T149" s="237">
        <f>S149*H149</f>
        <v>0.44499999999999995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2349</v>
      </c>
    </row>
    <row r="150" s="2" customFormat="1" ht="21.75" customHeight="1">
      <c r="A150" s="35"/>
      <c r="B150" s="36"/>
      <c r="C150" s="226" t="s">
        <v>562</v>
      </c>
      <c r="D150" s="226" t="s">
        <v>221</v>
      </c>
      <c r="E150" s="227" t="s">
        <v>2350</v>
      </c>
      <c r="F150" s="228" t="s">
        <v>2351</v>
      </c>
      <c r="G150" s="229" t="s">
        <v>287</v>
      </c>
      <c r="H150" s="230">
        <v>0.027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2.2000000000000002</v>
      </c>
      <c r="T150" s="237">
        <f>S150*H150</f>
        <v>0.059400000000000001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96</v>
      </c>
      <c r="AT150" s="238" t="s">
        <v>221</v>
      </c>
      <c r="AU150" s="238" t="s">
        <v>79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96</v>
      </c>
      <c r="BM150" s="238" t="s">
        <v>2352</v>
      </c>
    </row>
    <row r="151" s="12" customFormat="1" ht="25.92" customHeight="1">
      <c r="A151" s="12"/>
      <c r="B151" s="210"/>
      <c r="C151" s="211"/>
      <c r="D151" s="212" t="s">
        <v>72</v>
      </c>
      <c r="E151" s="213" t="s">
        <v>216</v>
      </c>
      <c r="F151" s="213" t="s">
        <v>217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P152+P161+P162+P178+P189+P194</f>
        <v>0</v>
      </c>
      <c r="Q151" s="218"/>
      <c r="R151" s="219">
        <f>R152+R161+R162+R178+R189+R194</f>
        <v>39.524064999999993</v>
      </c>
      <c r="S151" s="218"/>
      <c r="T151" s="220">
        <f>T152+T161+T162+T178+T189+T194</f>
        <v>24.784291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79</v>
      </c>
      <c r="AT151" s="222" t="s">
        <v>72</v>
      </c>
      <c r="AU151" s="222" t="s">
        <v>73</v>
      </c>
      <c r="AY151" s="221" t="s">
        <v>218</v>
      </c>
      <c r="BK151" s="223">
        <f>BK152+BK161+BK162+BK178+BK189+BK194</f>
        <v>0</v>
      </c>
    </row>
    <row r="152" s="12" customFormat="1" ht="22.8" customHeight="1">
      <c r="A152" s="12"/>
      <c r="B152" s="210"/>
      <c r="C152" s="211"/>
      <c r="D152" s="212" t="s">
        <v>72</v>
      </c>
      <c r="E152" s="224" t="s">
        <v>89</v>
      </c>
      <c r="F152" s="224" t="s">
        <v>219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SUM(P153:P160)</f>
        <v>0</v>
      </c>
      <c r="Q152" s="218"/>
      <c r="R152" s="219">
        <f>SUM(R153:R160)</f>
        <v>11.446526349999999</v>
      </c>
      <c r="S152" s="218"/>
      <c r="T152" s="220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79</v>
      </c>
      <c r="AT152" s="222" t="s">
        <v>72</v>
      </c>
      <c r="AU152" s="222" t="s">
        <v>79</v>
      </c>
      <c r="AY152" s="221" t="s">
        <v>218</v>
      </c>
      <c r="BK152" s="223">
        <f>SUM(BK153:BK160)</f>
        <v>0</v>
      </c>
    </row>
    <row r="153" s="2" customFormat="1" ht="33" customHeight="1">
      <c r="A153" s="35"/>
      <c r="B153" s="36"/>
      <c r="C153" s="226" t="s">
        <v>220</v>
      </c>
      <c r="D153" s="226" t="s">
        <v>221</v>
      </c>
      <c r="E153" s="227" t="s">
        <v>222</v>
      </c>
      <c r="F153" s="228" t="s">
        <v>223</v>
      </c>
      <c r="G153" s="229" t="s">
        <v>224</v>
      </c>
      <c r="H153" s="230">
        <v>8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0.026280000000000001</v>
      </c>
      <c r="R153" s="236">
        <f>Q153*H153</f>
        <v>0.21024000000000001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225</v>
      </c>
    </row>
    <row r="154" s="2" customFormat="1" ht="21.75" customHeight="1">
      <c r="A154" s="35"/>
      <c r="B154" s="36"/>
      <c r="C154" s="226" t="s">
        <v>226</v>
      </c>
      <c r="D154" s="226" t="s">
        <v>221</v>
      </c>
      <c r="E154" s="227" t="s">
        <v>227</v>
      </c>
      <c r="F154" s="228" t="s">
        <v>228</v>
      </c>
      <c r="G154" s="229" t="s">
        <v>224</v>
      </c>
      <c r="H154" s="230">
        <v>6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0.04555</v>
      </c>
      <c r="R154" s="236">
        <f>Q154*H154</f>
        <v>0.27329999999999999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229</v>
      </c>
    </row>
    <row r="155" s="2" customFormat="1" ht="24.15" customHeight="1">
      <c r="A155" s="35"/>
      <c r="B155" s="36"/>
      <c r="C155" s="226" t="s">
        <v>230</v>
      </c>
      <c r="D155" s="226" t="s">
        <v>221</v>
      </c>
      <c r="E155" s="227" t="s">
        <v>231</v>
      </c>
      <c r="F155" s="228" t="s">
        <v>232</v>
      </c>
      <c r="G155" s="229" t="s">
        <v>233</v>
      </c>
      <c r="H155" s="230">
        <v>0.111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1.0900000000000001</v>
      </c>
      <c r="R155" s="236">
        <f>Q155*H155</f>
        <v>0.12099000000000001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234</v>
      </c>
    </row>
    <row r="156" s="2" customFormat="1" ht="24.15" customHeight="1">
      <c r="A156" s="35"/>
      <c r="B156" s="36"/>
      <c r="C156" s="226" t="s">
        <v>235</v>
      </c>
      <c r="D156" s="226" t="s">
        <v>221</v>
      </c>
      <c r="E156" s="227" t="s">
        <v>236</v>
      </c>
      <c r="F156" s="228" t="s">
        <v>237</v>
      </c>
      <c r="G156" s="229" t="s">
        <v>238</v>
      </c>
      <c r="H156" s="230">
        <v>39.317999999999998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0.058970000000000002</v>
      </c>
      <c r="R156" s="236">
        <f>Q156*H156</f>
        <v>2.31858246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239</v>
      </c>
    </row>
    <row r="157" s="2" customFormat="1" ht="24.15" customHeight="1">
      <c r="A157" s="35"/>
      <c r="B157" s="36"/>
      <c r="C157" s="226" t="s">
        <v>240</v>
      </c>
      <c r="D157" s="226" t="s">
        <v>221</v>
      </c>
      <c r="E157" s="227" t="s">
        <v>241</v>
      </c>
      <c r="F157" s="228" t="s">
        <v>242</v>
      </c>
      <c r="G157" s="229" t="s">
        <v>238</v>
      </c>
      <c r="H157" s="230">
        <v>47.859000000000002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0.07571</v>
      </c>
      <c r="R157" s="236">
        <f>Q157*H157</f>
        <v>3.6234048900000002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243</v>
      </c>
    </row>
    <row r="158" s="2" customFormat="1" ht="24.15" customHeight="1">
      <c r="A158" s="35"/>
      <c r="B158" s="36"/>
      <c r="C158" s="226" t="s">
        <v>244</v>
      </c>
      <c r="D158" s="226" t="s">
        <v>221</v>
      </c>
      <c r="E158" s="227" t="s">
        <v>245</v>
      </c>
      <c r="F158" s="228" t="s">
        <v>246</v>
      </c>
      <c r="G158" s="229" t="s">
        <v>247</v>
      </c>
      <c r="H158" s="230">
        <v>58.270000000000003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0.00013999999999999999</v>
      </c>
      <c r="R158" s="236">
        <f>Q158*H158</f>
        <v>0.0081577999999999998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81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248</v>
      </c>
    </row>
    <row r="159" s="2" customFormat="1" ht="16.5" customHeight="1">
      <c r="A159" s="35"/>
      <c r="B159" s="36"/>
      <c r="C159" s="226" t="s">
        <v>249</v>
      </c>
      <c r="D159" s="226" t="s">
        <v>221</v>
      </c>
      <c r="E159" s="227" t="s">
        <v>250</v>
      </c>
      <c r="F159" s="228" t="s">
        <v>251</v>
      </c>
      <c r="G159" s="229" t="s">
        <v>247</v>
      </c>
      <c r="H159" s="230">
        <v>70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0.065199999999999994</v>
      </c>
      <c r="R159" s="236">
        <f>Q159*H159</f>
        <v>4.5639999999999992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81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252</v>
      </c>
    </row>
    <row r="160" s="2" customFormat="1" ht="24.15" customHeight="1">
      <c r="A160" s="35"/>
      <c r="B160" s="36"/>
      <c r="C160" s="226" t="s">
        <v>253</v>
      </c>
      <c r="D160" s="226" t="s">
        <v>221</v>
      </c>
      <c r="E160" s="227" t="s">
        <v>254</v>
      </c>
      <c r="F160" s="228" t="s">
        <v>255</v>
      </c>
      <c r="G160" s="229" t="s">
        <v>238</v>
      </c>
      <c r="H160" s="230">
        <v>1.8400000000000001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0.17818000000000001</v>
      </c>
      <c r="R160" s="236">
        <f>Q160*H160</f>
        <v>0.32785120000000001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256</v>
      </c>
    </row>
    <row r="161" s="12" customFormat="1" ht="22.8" customHeight="1">
      <c r="A161" s="12"/>
      <c r="B161" s="210"/>
      <c r="C161" s="211"/>
      <c r="D161" s="212" t="s">
        <v>72</v>
      </c>
      <c r="E161" s="224" t="s">
        <v>96</v>
      </c>
      <c r="F161" s="224" t="s">
        <v>257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v>0</v>
      </c>
      <c r="Q161" s="218"/>
      <c r="R161" s="219">
        <v>0</v>
      </c>
      <c r="S161" s="218"/>
      <c r="T161" s="220"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79</v>
      </c>
      <c r="AT161" s="222" t="s">
        <v>72</v>
      </c>
      <c r="AU161" s="222" t="s">
        <v>79</v>
      </c>
      <c r="AY161" s="221" t="s">
        <v>218</v>
      </c>
      <c r="BK161" s="223">
        <v>0</v>
      </c>
    </row>
    <row r="162" s="12" customFormat="1" ht="22.8" customHeight="1">
      <c r="A162" s="12"/>
      <c r="B162" s="210"/>
      <c r="C162" s="211"/>
      <c r="D162" s="212" t="s">
        <v>72</v>
      </c>
      <c r="E162" s="224" t="s">
        <v>258</v>
      </c>
      <c r="F162" s="224" t="s">
        <v>259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SUM(P163:P177)</f>
        <v>0</v>
      </c>
      <c r="Q162" s="218"/>
      <c r="R162" s="219">
        <f>SUM(R163:R177)</f>
        <v>28.024621659999998</v>
      </c>
      <c r="S162" s="218"/>
      <c r="T162" s="220">
        <f>SUM(T163:T177)</f>
        <v>1.8199999999999998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79</v>
      </c>
      <c r="AT162" s="222" t="s">
        <v>72</v>
      </c>
      <c r="AU162" s="222" t="s">
        <v>79</v>
      </c>
      <c r="AY162" s="221" t="s">
        <v>218</v>
      </c>
      <c r="BK162" s="223">
        <f>SUM(BK163:BK177)</f>
        <v>0</v>
      </c>
    </row>
    <row r="163" s="2" customFormat="1" ht="24.15" customHeight="1">
      <c r="A163" s="35"/>
      <c r="B163" s="36"/>
      <c r="C163" s="226" t="s">
        <v>260</v>
      </c>
      <c r="D163" s="226" t="s">
        <v>221</v>
      </c>
      <c r="E163" s="227" t="s">
        <v>261</v>
      </c>
      <c r="F163" s="228" t="s">
        <v>262</v>
      </c>
      <c r="G163" s="229" t="s">
        <v>238</v>
      </c>
      <c r="H163" s="230">
        <v>310.58100000000002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0.018380000000000001</v>
      </c>
      <c r="R163" s="236">
        <f>Q163*H163</f>
        <v>5.7084787800000001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263</v>
      </c>
    </row>
    <row r="164" s="2" customFormat="1" ht="24.15" customHeight="1">
      <c r="A164" s="35"/>
      <c r="B164" s="36"/>
      <c r="C164" s="226" t="s">
        <v>264</v>
      </c>
      <c r="D164" s="226" t="s">
        <v>221</v>
      </c>
      <c r="E164" s="227" t="s">
        <v>265</v>
      </c>
      <c r="F164" s="228" t="s">
        <v>266</v>
      </c>
      <c r="G164" s="229" t="s">
        <v>224</v>
      </c>
      <c r="H164" s="230">
        <v>3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0.1575</v>
      </c>
      <c r="R164" s="236">
        <f>Q164*H164</f>
        <v>0.47250000000000003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267</v>
      </c>
    </row>
    <row r="165" s="2" customFormat="1" ht="24.15" customHeight="1">
      <c r="A165" s="35"/>
      <c r="B165" s="36"/>
      <c r="C165" s="226" t="s">
        <v>268</v>
      </c>
      <c r="D165" s="226" t="s">
        <v>221</v>
      </c>
      <c r="E165" s="227" t="s">
        <v>269</v>
      </c>
      <c r="F165" s="228" t="s">
        <v>270</v>
      </c>
      <c r="G165" s="229" t="s">
        <v>238</v>
      </c>
      <c r="H165" s="230">
        <v>193.279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0.021000000000000001</v>
      </c>
      <c r="R165" s="236">
        <f>Q165*H165</f>
        <v>4.058859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271</v>
      </c>
    </row>
    <row r="166" s="2" customFormat="1" ht="16.5" customHeight="1">
      <c r="A166" s="35"/>
      <c r="B166" s="36"/>
      <c r="C166" s="226" t="s">
        <v>272</v>
      </c>
      <c r="D166" s="226" t="s">
        <v>221</v>
      </c>
      <c r="E166" s="227" t="s">
        <v>273</v>
      </c>
      <c r="F166" s="228" t="s">
        <v>274</v>
      </c>
      <c r="G166" s="229" t="s">
        <v>238</v>
      </c>
      <c r="H166" s="230">
        <v>165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0.00012</v>
      </c>
      <c r="R166" s="236">
        <f>Q166*H166</f>
        <v>0.019800000000000002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81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275</v>
      </c>
    </row>
    <row r="167" s="2" customFormat="1" ht="24.15" customHeight="1">
      <c r="A167" s="35"/>
      <c r="B167" s="36"/>
      <c r="C167" s="226" t="s">
        <v>276</v>
      </c>
      <c r="D167" s="226" t="s">
        <v>221</v>
      </c>
      <c r="E167" s="227" t="s">
        <v>277</v>
      </c>
      <c r="F167" s="228" t="s">
        <v>278</v>
      </c>
      <c r="G167" s="229" t="s">
        <v>238</v>
      </c>
      <c r="H167" s="230">
        <v>254.76400000000001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0.00024000000000000001</v>
      </c>
      <c r="R167" s="236">
        <f>Q167*H167</f>
        <v>0.061143360000000001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279</v>
      </c>
    </row>
    <row r="168" s="2" customFormat="1" ht="16.5" customHeight="1">
      <c r="A168" s="35"/>
      <c r="B168" s="36"/>
      <c r="C168" s="226" t="s">
        <v>280</v>
      </c>
      <c r="D168" s="226" t="s">
        <v>221</v>
      </c>
      <c r="E168" s="227" t="s">
        <v>281</v>
      </c>
      <c r="F168" s="228" t="s">
        <v>282</v>
      </c>
      <c r="G168" s="229" t="s">
        <v>238</v>
      </c>
      <c r="H168" s="230">
        <v>70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88"/>
      <c r="P168" s="236">
        <f>O168*H168</f>
        <v>0</v>
      </c>
      <c r="Q168" s="236">
        <v>0.029770000000000001</v>
      </c>
      <c r="R168" s="236">
        <f>Q168*H168</f>
        <v>2.0839000000000003</v>
      </c>
      <c r="S168" s="236">
        <v>0.025999999999999999</v>
      </c>
      <c r="T168" s="237">
        <f>S168*H168</f>
        <v>1.8199999999999998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96</v>
      </c>
      <c r="AT168" s="238" t="s">
        <v>221</v>
      </c>
      <c r="AU168" s="238" t="s">
        <v>81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96</v>
      </c>
      <c r="BM168" s="238" t="s">
        <v>283</v>
      </c>
    </row>
    <row r="169" s="2" customFormat="1" ht="24.15" customHeight="1">
      <c r="A169" s="35"/>
      <c r="B169" s="36"/>
      <c r="C169" s="226" t="s">
        <v>284</v>
      </c>
      <c r="D169" s="226" t="s">
        <v>221</v>
      </c>
      <c r="E169" s="227" t="s">
        <v>285</v>
      </c>
      <c r="F169" s="228" t="s">
        <v>286</v>
      </c>
      <c r="G169" s="229" t="s">
        <v>287</v>
      </c>
      <c r="H169" s="230">
        <v>3.7440000000000002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2.2563399999999998</v>
      </c>
      <c r="R169" s="236">
        <f>Q169*H169</f>
        <v>8.4477369600000003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96</v>
      </c>
      <c r="AT169" s="238" t="s">
        <v>221</v>
      </c>
      <c r="AU169" s="238" t="s">
        <v>81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96</v>
      </c>
      <c r="BM169" s="238" t="s">
        <v>288</v>
      </c>
    </row>
    <row r="170" s="2" customFormat="1" ht="33" customHeight="1">
      <c r="A170" s="35"/>
      <c r="B170" s="36"/>
      <c r="C170" s="226" t="s">
        <v>289</v>
      </c>
      <c r="D170" s="226" t="s">
        <v>221</v>
      </c>
      <c r="E170" s="227" t="s">
        <v>290</v>
      </c>
      <c r="F170" s="228" t="s">
        <v>291</v>
      </c>
      <c r="G170" s="229" t="s">
        <v>287</v>
      </c>
      <c r="H170" s="230">
        <v>3.7440000000000002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0.020199999999999999</v>
      </c>
      <c r="R170" s="236">
        <f>Q170*H170</f>
        <v>0.075628799999999996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96</v>
      </c>
      <c r="AT170" s="238" t="s">
        <v>221</v>
      </c>
      <c r="AU170" s="238" t="s">
        <v>81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96</v>
      </c>
      <c r="BM170" s="238" t="s">
        <v>292</v>
      </c>
    </row>
    <row r="171" s="2" customFormat="1" ht="24.15" customHeight="1">
      <c r="A171" s="35"/>
      <c r="B171" s="36"/>
      <c r="C171" s="226" t="s">
        <v>293</v>
      </c>
      <c r="D171" s="226" t="s">
        <v>221</v>
      </c>
      <c r="E171" s="227" t="s">
        <v>294</v>
      </c>
      <c r="F171" s="228" t="s">
        <v>295</v>
      </c>
      <c r="G171" s="229" t="s">
        <v>238</v>
      </c>
      <c r="H171" s="230">
        <v>139.68000000000001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0.042000000000000003</v>
      </c>
      <c r="R171" s="236">
        <f>Q171*H171</f>
        <v>5.8665600000000007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96</v>
      </c>
      <c r="AT171" s="238" t="s">
        <v>221</v>
      </c>
      <c r="AU171" s="238" t="s">
        <v>81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96</v>
      </c>
      <c r="BM171" s="238" t="s">
        <v>296</v>
      </c>
    </row>
    <row r="172" s="2" customFormat="1" ht="16.5" customHeight="1">
      <c r="A172" s="35"/>
      <c r="B172" s="36"/>
      <c r="C172" s="226" t="s">
        <v>297</v>
      </c>
      <c r="D172" s="226" t="s">
        <v>221</v>
      </c>
      <c r="E172" s="227" t="s">
        <v>298</v>
      </c>
      <c r="F172" s="228" t="s">
        <v>299</v>
      </c>
      <c r="G172" s="229" t="s">
        <v>238</v>
      </c>
      <c r="H172" s="230">
        <v>268.37299999999999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0.00012</v>
      </c>
      <c r="R172" s="236">
        <f>Q172*H172</f>
        <v>0.032204759999999999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96</v>
      </c>
      <c r="AT172" s="238" t="s">
        <v>221</v>
      </c>
      <c r="AU172" s="238" t="s">
        <v>81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96</v>
      </c>
      <c r="BM172" s="238" t="s">
        <v>300</v>
      </c>
    </row>
    <row r="173" s="2" customFormat="1" ht="21.75" customHeight="1">
      <c r="A173" s="35"/>
      <c r="B173" s="36"/>
      <c r="C173" s="226" t="s">
        <v>2353</v>
      </c>
      <c r="D173" s="226" t="s">
        <v>221</v>
      </c>
      <c r="E173" s="227" t="s">
        <v>2354</v>
      </c>
      <c r="F173" s="228" t="s">
        <v>2355</v>
      </c>
      <c r="G173" s="229" t="s">
        <v>224</v>
      </c>
      <c r="H173" s="230">
        <v>17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88"/>
      <c r="P173" s="236">
        <f>O173*H173</f>
        <v>0</v>
      </c>
      <c r="Q173" s="236">
        <v>0.04684</v>
      </c>
      <c r="R173" s="236">
        <f>Q173*H173</f>
        <v>0.79627999999999999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96</v>
      </c>
      <c r="AT173" s="238" t="s">
        <v>221</v>
      </c>
      <c r="AU173" s="238" t="s">
        <v>81</v>
      </c>
      <c r="AY173" s="14" t="s">
        <v>218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96</v>
      </c>
      <c r="BM173" s="238" t="s">
        <v>2356</v>
      </c>
    </row>
    <row r="174" s="2" customFormat="1" ht="24.15" customHeight="1">
      <c r="A174" s="35"/>
      <c r="B174" s="36"/>
      <c r="C174" s="240" t="s">
        <v>2357</v>
      </c>
      <c r="D174" s="240" t="s">
        <v>306</v>
      </c>
      <c r="E174" s="241" t="s">
        <v>2358</v>
      </c>
      <c r="F174" s="242" t="s">
        <v>2359</v>
      </c>
      <c r="G174" s="243" t="s">
        <v>224</v>
      </c>
      <c r="H174" s="244">
        <v>11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88"/>
      <c r="P174" s="236">
        <f>O174*H174</f>
        <v>0</v>
      </c>
      <c r="Q174" s="236">
        <v>0.02281</v>
      </c>
      <c r="R174" s="236">
        <f>Q174*H174</f>
        <v>0.25091000000000002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309</v>
      </c>
      <c r="AT174" s="238" t="s">
        <v>306</v>
      </c>
      <c r="AU174" s="238" t="s">
        <v>81</v>
      </c>
      <c r="AY174" s="14" t="s">
        <v>218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96</v>
      </c>
      <c r="BM174" s="238" t="s">
        <v>2360</v>
      </c>
    </row>
    <row r="175" s="2" customFormat="1" ht="24.15" customHeight="1">
      <c r="A175" s="35"/>
      <c r="B175" s="36"/>
      <c r="C175" s="240" t="s">
        <v>2361</v>
      </c>
      <c r="D175" s="240" t="s">
        <v>306</v>
      </c>
      <c r="E175" s="241" t="s">
        <v>2362</v>
      </c>
      <c r="F175" s="242" t="s">
        <v>2363</v>
      </c>
      <c r="G175" s="243" t="s">
        <v>224</v>
      </c>
      <c r="H175" s="244">
        <v>6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38</v>
      </c>
      <c r="O175" s="88"/>
      <c r="P175" s="236">
        <f>O175*H175</f>
        <v>0</v>
      </c>
      <c r="Q175" s="236">
        <v>0.023369999999999998</v>
      </c>
      <c r="R175" s="236">
        <f>Q175*H175</f>
        <v>0.14021999999999998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309</v>
      </c>
      <c r="AT175" s="238" t="s">
        <v>306</v>
      </c>
      <c r="AU175" s="238" t="s">
        <v>81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96</v>
      </c>
      <c r="BM175" s="238" t="s">
        <v>2364</v>
      </c>
    </row>
    <row r="176" s="2" customFormat="1" ht="24.15" customHeight="1">
      <c r="A176" s="35"/>
      <c r="B176" s="36"/>
      <c r="C176" s="226" t="s">
        <v>301</v>
      </c>
      <c r="D176" s="226" t="s">
        <v>221</v>
      </c>
      <c r="E176" s="227" t="s">
        <v>302</v>
      </c>
      <c r="F176" s="228" t="s">
        <v>303</v>
      </c>
      <c r="G176" s="229" t="s">
        <v>224</v>
      </c>
      <c r="H176" s="230">
        <v>4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96</v>
      </c>
      <c r="AT176" s="238" t="s">
        <v>221</v>
      </c>
      <c r="AU176" s="238" t="s">
        <v>81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96</v>
      </c>
      <c r="BM176" s="238" t="s">
        <v>304</v>
      </c>
    </row>
    <row r="177" s="2" customFormat="1" ht="24.15" customHeight="1">
      <c r="A177" s="35"/>
      <c r="B177" s="36"/>
      <c r="C177" s="240" t="s">
        <v>305</v>
      </c>
      <c r="D177" s="240" t="s">
        <v>306</v>
      </c>
      <c r="E177" s="241" t="s">
        <v>307</v>
      </c>
      <c r="F177" s="242" t="s">
        <v>308</v>
      </c>
      <c r="G177" s="243" t="s">
        <v>224</v>
      </c>
      <c r="H177" s="244">
        <v>4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88"/>
      <c r="P177" s="236">
        <f>O177*H177</f>
        <v>0</v>
      </c>
      <c r="Q177" s="236">
        <v>0.0025999999999999999</v>
      </c>
      <c r="R177" s="236">
        <f>Q177*H177</f>
        <v>0.0104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309</v>
      </c>
      <c r="AT177" s="238" t="s">
        <v>306</v>
      </c>
      <c r="AU177" s="238" t="s">
        <v>81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96</v>
      </c>
      <c r="BM177" s="238" t="s">
        <v>310</v>
      </c>
    </row>
    <row r="178" s="12" customFormat="1" ht="22.8" customHeight="1">
      <c r="A178" s="12"/>
      <c r="B178" s="210"/>
      <c r="C178" s="211"/>
      <c r="D178" s="212" t="s">
        <v>72</v>
      </c>
      <c r="E178" s="224" t="s">
        <v>309</v>
      </c>
      <c r="F178" s="224" t="s">
        <v>311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SUM(P179:P188)</f>
        <v>0</v>
      </c>
      <c r="Q178" s="218"/>
      <c r="R178" s="219">
        <f>SUM(R179:R188)</f>
        <v>0.052916989999999997</v>
      </c>
      <c r="S178" s="218"/>
      <c r="T178" s="220">
        <f>SUM(T179:T188)</f>
        <v>22.964290999999999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79</v>
      </c>
      <c r="AT178" s="222" t="s">
        <v>72</v>
      </c>
      <c r="AU178" s="222" t="s">
        <v>79</v>
      </c>
      <c r="AY178" s="221" t="s">
        <v>218</v>
      </c>
      <c r="BK178" s="223">
        <f>SUM(BK179:BK188)</f>
        <v>0</v>
      </c>
    </row>
    <row r="179" s="2" customFormat="1" ht="33" customHeight="1">
      <c r="A179" s="35"/>
      <c r="B179" s="36"/>
      <c r="C179" s="226" t="s">
        <v>314</v>
      </c>
      <c r="D179" s="226" t="s">
        <v>221</v>
      </c>
      <c r="E179" s="227" t="s">
        <v>315</v>
      </c>
      <c r="F179" s="228" t="s">
        <v>316</v>
      </c>
      <c r="G179" s="229" t="s">
        <v>238</v>
      </c>
      <c r="H179" s="230">
        <v>268.37299999999999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88"/>
      <c r="P179" s="236">
        <f>O179*H179</f>
        <v>0</v>
      </c>
      <c r="Q179" s="236">
        <v>0.00012999999999999999</v>
      </c>
      <c r="R179" s="236">
        <f>Q179*H179</f>
        <v>0.034888489999999994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96</v>
      </c>
      <c r="AT179" s="238" t="s">
        <v>221</v>
      </c>
      <c r="AU179" s="238" t="s">
        <v>81</v>
      </c>
      <c r="AY179" s="14" t="s">
        <v>218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96</v>
      </c>
      <c r="BM179" s="238" t="s">
        <v>317</v>
      </c>
    </row>
    <row r="180" s="2" customFormat="1" ht="21.75" customHeight="1">
      <c r="A180" s="35"/>
      <c r="B180" s="36"/>
      <c r="C180" s="226" t="s">
        <v>362</v>
      </c>
      <c r="D180" s="226" t="s">
        <v>221</v>
      </c>
      <c r="E180" s="227" t="s">
        <v>363</v>
      </c>
      <c r="F180" s="228" t="s">
        <v>364</v>
      </c>
      <c r="G180" s="229" t="s">
        <v>238</v>
      </c>
      <c r="H180" s="230">
        <v>64.284999999999997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0.26100000000000001</v>
      </c>
      <c r="T180" s="237">
        <f>S180*H180</f>
        <v>16.778385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96</v>
      </c>
      <c r="AT180" s="238" t="s">
        <v>221</v>
      </c>
      <c r="AU180" s="238" t="s">
        <v>81</v>
      </c>
      <c r="AY180" s="14" t="s">
        <v>218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96</v>
      </c>
      <c r="BM180" s="238" t="s">
        <v>365</v>
      </c>
    </row>
    <row r="181" s="2" customFormat="1" ht="21.75" customHeight="1">
      <c r="A181" s="35"/>
      <c r="B181" s="36"/>
      <c r="C181" s="226" t="s">
        <v>378</v>
      </c>
      <c r="D181" s="226" t="s">
        <v>221</v>
      </c>
      <c r="E181" s="227" t="s">
        <v>379</v>
      </c>
      <c r="F181" s="228" t="s">
        <v>380</v>
      </c>
      <c r="G181" s="229" t="s">
        <v>238</v>
      </c>
      <c r="H181" s="230">
        <v>6.3040000000000003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0.075999999999999998</v>
      </c>
      <c r="T181" s="237">
        <f>S181*H181</f>
        <v>0.47910400000000003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96</v>
      </c>
      <c r="AT181" s="238" t="s">
        <v>221</v>
      </c>
      <c r="AU181" s="238" t="s">
        <v>81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96</v>
      </c>
      <c r="BM181" s="238" t="s">
        <v>381</v>
      </c>
    </row>
    <row r="182" s="2" customFormat="1" ht="24.15" customHeight="1">
      <c r="A182" s="35"/>
      <c r="B182" s="36"/>
      <c r="C182" s="226" t="s">
        <v>2365</v>
      </c>
      <c r="D182" s="226" t="s">
        <v>221</v>
      </c>
      <c r="E182" s="227" t="s">
        <v>2366</v>
      </c>
      <c r="F182" s="228" t="s">
        <v>2367</v>
      </c>
      <c r="G182" s="229" t="s">
        <v>247</v>
      </c>
      <c r="H182" s="230">
        <v>70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0.0089999999999999993</v>
      </c>
      <c r="T182" s="237">
        <f>S182*H182</f>
        <v>0.63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96</v>
      </c>
      <c r="AT182" s="238" t="s">
        <v>221</v>
      </c>
      <c r="AU182" s="238" t="s">
        <v>81</v>
      </c>
      <c r="AY182" s="14" t="s">
        <v>218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96</v>
      </c>
      <c r="BM182" s="238" t="s">
        <v>2368</v>
      </c>
    </row>
    <row r="183" s="2" customFormat="1" ht="24.15" customHeight="1">
      <c r="A183" s="35"/>
      <c r="B183" s="36"/>
      <c r="C183" s="226" t="s">
        <v>1751</v>
      </c>
      <c r="D183" s="226" t="s">
        <v>221</v>
      </c>
      <c r="E183" s="227" t="s">
        <v>2219</v>
      </c>
      <c r="F183" s="228" t="s">
        <v>2220</v>
      </c>
      <c r="G183" s="229" t="s">
        <v>247</v>
      </c>
      <c r="H183" s="230">
        <v>18.399999999999999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88"/>
      <c r="P183" s="236">
        <f>O183*H183</f>
        <v>0</v>
      </c>
      <c r="Q183" s="236">
        <v>0</v>
      </c>
      <c r="R183" s="236">
        <f>Q183*H183</f>
        <v>0</v>
      </c>
      <c r="S183" s="236">
        <v>0.042000000000000003</v>
      </c>
      <c r="T183" s="237">
        <f>S183*H183</f>
        <v>0.77280000000000004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96</v>
      </c>
      <c r="AT183" s="238" t="s">
        <v>221</v>
      </c>
      <c r="AU183" s="238" t="s">
        <v>81</v>
      </c>
      <c r="AY183" s="14" t="s">
        <v>218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96</v>
      </c>
      <c r="BM183" s="238" t="s">
        <v>2369</v>
      </c>
    </row>
    <row r="184" s="2" customFormat="1" ht="24.15" customHeight="1">
      <c r="A184" s="35"/>
      <c r="B184" s="36"/>
      <c r="C184" s="226" t="s">
        <v>2370</v>
      </c>
      <c r="D184" s="226" t="s">
        <v>221</v>
      </c>
      <c r="E184" s="227" t="s">
        <v>2371</v>
      </c>
      <c r="F184" s="228" t="s">
        <v>2372</v>
      </c>
      <c r="G184" s="229" t="s">
        <v>247</v>
      </c>
      <c r="H184" s="230">
        <v>120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0.010999999999999999</v>
      </c>
      <c r="T184" s="237">
        <f>S184*H184</f>
        <v>1.3199999999999998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96</v>
      </c>
      <c r="AT184" s="238" t="s">
        <v>221</v>
      </c>
      <c r="AU184" s="238" t="s">
        <v>81</v>
      </c>
      <c r="AY184" s="14" t="s">
        <v>218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96</v>
      </c>
      <c r="BM184" s="238" t="s">
        <v>2373</v>
      </c>
    </row>
    <row r="185" s="2" customFormat="1" ht="24.15" customHeight="1">
      <c r="A185" s="35"/>
      <c r="B185" s="36"/>
      <c r="C185" s="226" t="s">
        <v>1754</v>
      </c>
      <c r="D185" s="226" t="s">
        <v>221</v>
      </c>
      <c r="E185" s="227" t="s">
        <v>2374</v>
      </c>
      <c r="F185" s="228" t="s">
        <v>2375</v>
      </c>
      <c r="G185" s="229" t="s">
        <v>247</v>
      </c>
      <c r="H185" s="230">
        <v>4.2000000000000002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88"/>
      <c r="P185" s="236">
        <f>O185*H185</f>
        <v>0</v>
      </c>
      <c r="Q185" s="236">
        <v>9.0000000000000006E-05</v>
      </c>
      <c r="R185" s="236">
        <f>Q185*H185</f>
        <v>0.00037800000000000003</v>
      </c>
      <c r="S185" s="236">
        <v>0.0030000000000000001</v>
      </c>
      <c r="T185" s="237">
        <f>S185*H185</f>
        <v>0.0126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96</v>
      </c>
      <c r="AT185" s="238" t="s">
        <v>221</v>
      </c>
      <c r="AU185" s="238" t="s">
        <v>81</v>
      </c>
      <c r="AY185" s="14" t="s">
        <v>218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96</v>
      </c>
      <c r="BM185" s="238" t="s">
        <v>2376</v>
      </c>
    </row>
    <row r="186" s="2" customFormat="1" ht="24.15" customHeight="1">
      <c r="A186" s="35"/>
      <c r="B186" s="36"/>
      <c r="C186" s="226" t="s">
        <v>2377</v>
      </c>
      <c r="D186" s="226" t="s">
        <v>221</v>
      </c>
      <c r="E186" s="227" t="s">
        <v>2222</v>
      </c>
      <c r="F186" s="228" t="s">
        <v>2223</v>
      </c>
      <c r="G186" s="229" t="s">
        <v>247</v>
      </c>
      <c r="H186" s="230">
        <v>2.4500000000000002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88"/>
      <c r="P186" s="236">
        <f>O186*H186</f>
        <v>0</v>
      </c>
      <c r="Q186" s="236">
        <v>0.00363</v>
      </c>
      <c r="R186" s="236">
        <f>Q186*H186</f>
        <v>0.0088935000000000004</v>
      </c>
      <c r="S186" s="236">
        <v>0.19600000000000001</v>
      </c>
      <c r="T186" s="237">
        <f>S186*H186</f>
        <v>0.48020000000000007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96</v>
      </c>
      <c r="AT186" s="238" t="s">
        <v>221</v>
      </c>
      <c r="AU186" s="238" t="s">
        <v>81</v>
      </c>
      <c r="AY186" s="14" t="s">
        <v>218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96</v>
      </c>
      <c r="BM186" s="238" t="s">
        <v>2378</v>
      </c>
    </row>
    <row r="187" s="2" customFormat="1" ht="24.15" customHeight="1">
      <c r="A187" s="35"/>
      <c r="B187" s="36"/>
      <c r="C187" s="226" t="s">
        <v>1757</v>
      </c>
      <c r="D187" s="226" t="s">
        <v>221</v>
      </c>
      <c r="E187" s="227" t="s">
        <v>2379</v>
      </c>
      <c r="F187" s="228" t="s">
        <v>2380</v>
      </c>
      <c r="G187" s="229" t="s">
        <v>247</v>
      </c>
      <c r="H187" s="230">
        <v>2.1000000000000001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88"/>
      <c r="P187" s="236">
        <f>O187*H187</f>
        <v>0</v>
      </c>
      <c r="Q187" s="236">
        <v>0.0041700000000000001</v>
      </c>
      <c r="R187" s="236">
        <f>Q187*H187</f>
        <v>0.0087570000000000009</v>
      </c>
      <c r="S187" s="236">
        <v>0.28299999999999997</v>
      </c>
      <c r="T187" s="237">
        <f>S187*H187</f>
        <v>0.59429999999999994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96</v>
      </c>
      <c r="AT187" s="238" t="s">
        <v>221</v>
      </c>
      <c r="AU187" s="238" t="s">
        <v>81</v>
      </c>
      <c r="AY187" s="14" t="s">
        <v>218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96</v>
      </c>
      <c r="BM187" s="238" t="s">
        <v>2381</v>
      </c>
    </row>
    <row r="188" s="2" customFormat="1" ht="24.15" customHeight="1">
      <c r="A188" s="35"/>
      <c r="B188" s="36"/>
      <c r="C188" s="226" t="s">
        <v>390</v>
      </c>
      <c r="D188" s="226" t="s">
        <v>221</v>
      </c>
      <c r="E188" s="227" t="s">
        <v>391</v>
      </c>
      <c r="F188" s="228" t="s">
        <v>392</v>
      </c>
      <c r="G188" s="229" t="s">
        <v>238</v>
      </c>
      <c r="H188" s="230">
        <v>41.237000000000002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88"/>
      <c r="P188" s="236">
        <f>O188*H188</f>
        <v>0</v>
      </c>
      <c r="Q188" s="236">
        <v>0</v>
      </c>
      <c r="R188" s="236">
        <f>Q188*H188</f>
        <v>0</v>
      </c>
      <c r="S188" s="236">
        <v>0.045999999999999999</v>
      </c>
      <c r="T188" s="237">
        <f>S188*H188</f>
        <v>1.8969020000000001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96</v>
      </c>
      <c r="AT188" s="238" t="s">
        <v>221</v>
      </c>
      <c r="AU188" s="238" t="s">
        <v>81</v>
      </c>
      <c r="AY188" s="14" t="s">
        <v>218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96</v>
      </c>
      <c r="BM188" s="238" t="s">
        <v>393</v>
      </c>
    </row>
    <row r="189" s="12" customFormat="1" ht="22.8" customHeight="1">
      <c r="A189" s="12"/>
      <c r="B189" s="210"/>
      <c r="C189" s="211"/>
      <c r="D189" s="212" t="s">
        <v>72</v>
      </c>
      <c r="E189" s="224" t="s">
        <v>394</v>
      </c>
      <c r="F189" s="224" t="s">
        <v>395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SUM(P190:P193)</f>
        <v>0</v>
      </c>
      <c r="Q189" s="218"/>
      <c r="R189" s="219">
        <f>SUM(R190:R193)</f>
        <v>0</v>
      </c>
      <c r="S189" s="218"/>
      <c r="T189" s="220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79</v>
      </c>
      <c r="AT189" s="222" t="s">
        <v>72</v>
      </c>
      <c r="AU189" s="222" t="s">
        <v>79</v>
      </c>
      <c r="AY189" s="221" t="s">
        <v>218</v>
      </c>
      <c r="BK189" s="223">
        <f>SUM(BK190:BK193)</f>
        <v>0</v>
      </c>
    </row>
    <row r="190" s="2" customFormat="1" ht="24.15" customHeight="1">
      <c r="A190" s="35"/>
      <c r="B190" s="36"/>
      <c r="C190" s="226" t="s">
        <v>396</v>
      </c>
      <c r="D190" s="226" t="s">
        <v>221</v>
      </c>
      <c r="E190" s="227" t="s">
        <v>397</v>
      </c>
      <c r="F190" s="228" t="s">
        <v>398</v>
      </c>
      <c r="G190" s="229" t="s">
        <v>233</v>
      </c>
      <c r="H190" s="230">
        <v>230.154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96</v>
      </c>
      <c r="AT190" s="238" t="s">
        <v>221</v>
      </c>
      <c r="AU190" s="238" t="s">
        <v>81</v>
      </c>
      <c r="AY190" s="14" t="s">
        <v>218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96</v>
      </c>
      <c r="BM190" s="238" t="s">
        <v>399</v>
      </c>
    </row>
    <row r="191" s="2" customFormat="1" ht="24.15" customHeight="1">
      <c r="A191" s="35"/>
      <c r="B191" s="36"/>
      <c r="C191" s="226" t="s">
        <v>400</v>
      </c>
      <c r="D191" s="226" t="s">
        <v>221</v>
      </c>
      <c r="E191" s="227" t="s">
        <v>401</v>
      </c>
      <c r="F191" s="228" t="s">
        <v>402</v>
      </c>
      <c r="G191" s="229" t="s">
        <v>233</v>
      </c>
      <c r="H191" s="230">
        <v>230.154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88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96</v>
      </c>
      <c r="AT191" s="238" t="s">
        <v>221</v>
      </c>
      <c r="AU191" s="238" t="s">
        <v>81</v>
      </c>
      <c r="AY191" s="14" t="s">
        <v>218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4" t="s">
        <v>79</v>
      </c>
      <c r="BK191" s="239">
        <f>ROUND(I191*H191,2)</f>
        <v>0</v>
      </c>
      <c r="BL191" s="14" t="s">
        <v>96</v>
      </c>
      <c r="BM191" s="238" t="s">
        <v>403</v>
      </c>
    </row>
    <row r="192" s="2" customFormat="1" ht="24.15" customHeight="1">
      <c r="A192" s="35"/>
      <c r="B192" s="36"/>
      <c r="C192" s="226" t="s">
        <v>404</v>
      </c>
      <c r="D192" s="226" t="s">
        <v>221</v>
      </c>
      <c r="E192" s="227" t="s">
        <v>405</v>
      </c>
      <c r="F192" s="228" t="s">
        <v>406</v>
      </c>
      <c r="G192" s="229" t="s">
        <v>233</v>
      </c>
      <c r="H192" s="230">
        <v>3452.3099999999999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96</v>
      </c>
      <c r="AT192" s="238" t="s">
        <v>221</v>
      </c>
      <c r="AU192" s="238" t="s">
        <v>81</v>
      </c>
      <c r="AY192" s="14" t="s">
        <v>218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96</v>
      </c>
      <c r="BM192" s="238" t="s">
        <v>407</v>
      </c>
    </row>
    <row r="193" s="2" customFormat="1" ht="44.25" customHeight="1">
      <c r="A193" s="35"/>
      <c r="B193" s="36"/>
      <c r="C193" s="226" t="s">
        <v>408</v>
      </c>
      <c r="D193" s="226" t="s">
        <v>221</v>
      </c>
      <c r="E193" s="227" t="s">
        <v>409</v>
      </c>
      <c r="F193" s="228" t="s">
        <v>410</v>
      </c>
      <c r="G193" s="229" t="s">
        <v>233</v>
      </c>
      <c r="H193" s="230">
        <v>230.154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88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96</v>
      </c>
      <c r="AT193" s="238" t="s">
        <v>221</v>
      </c>
      <c r="AU193" s="238" t="s">
        <v>81</v>
      </c>
      <c r="AY193" s="14" t="s">
        <v>218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96</v>
      </c>
      <c r="BM193" s="238" t="s">
        <v>411</v>
      </c>
    </row>
    <row r="194" s="12" customFormat="1" ht="22.8" customHeight="1">
      <c r="A194" s="12"/>
      <c r="B194" s="210"/>
      <c r="C194" s="211"/>
      <c r="D194" s="212" t="s">
        <v>72</v>
      </c>
      <c r="E194" s="224" t="s">
        <v>412</v>
      </c>
      <c r="F194" s="224" t="s">
        <v>413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P195</f>
        <v>0</v>
      </c>
      <c r="Q194" s="218"/>
      <c r="R194" s="219">
        <f>R195</f>
        <v>0</v>
      </c>
      <c r="S194" s="218"/>
      <c r="T194" s="22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79</v>
      </c>
      <c r="AT194" s="222" t="s">
        <v>72</v>
      </c>
      <c r="AU194" s="222" t="s">
        <v>79</v>
      </c>
      <c r="AY194" s="221" t="s">
        <v>218</v>
      </c>
      <c r="BK194" s="223">
        <f>BK195</f>
        <v>0</v>
      </c>
    </row>
    <row r="195" s="2" customFormat="1" ht="24.15" customHeight="1">
      <c r="A195" s="35"/>
      <c r="B195" s="36"/>
      <c r="C195" s="226" t="s">
        <v>414</v>
      </c>
      <c r="D195" s="226" t="s">
        <v>221</v>
      </c>
      <c r="E195" s="227" t="s">
        <v>415</v>
      </c>
      <c r="F195" s="228" t="s">
        <v>416</v>
      </c>
      <c r="G195" s="229" t="s">
        <v>233</v>
      </c>
      <c r="H195" s="230">
        <v>51.347000000000001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96</v>
      </c>
      <c r="AT195" s="238" t="s">
        <v>221</v>
      </c>
      <c r="AU195" s="238" t="s">
        <v>81</v>
      </c>
      <c r="AY195" s="14" t="s">
        <v>218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79</v>
      </c>
      <c r="BK195" s="239">
        <f>ROUND(I195*H195,2)</f>
        <v>0</v>
      </c>
      <c r="BL195" s="14" t="s">
        <v>96</v>
      </c>
      <c r="BM195" s="238" t="s">
        <v>417</v>
      </c>
    </row>
    <row r="196" s="12" customFormat="1" ht="25.92" customHeight="1">
      <c r="A196" s="12"/>
      <c r="B196" s="210"/>
      <c r="C196" s="211"/>
      <c r="D196" s="212" t="s">
        <v>72</v>
      </c>
      <c r="E196" s="213" t="s">
        <v>485</v>
      </c>
      <c r="F196" s="213" t="s">
        <v>486</v>
      </c>
      <c r="G196" s="211"/>
      <c r="H196" s="211"/>
      <c r="I196" s="214"/>
      <c r="J196" s="215">
        <f>BK196</f>
        <v>0</v>
      </c>
      <c r="K196" s="211"/>
      <c r="L196" s="216"/>
      <c r="M196" s="217"/>
      <c r="N196" s="218"/>
      <c r="O196" s="218"/>
      <c r="P196" s="219">
        <f>SUM(P197:P200)</f>
        <v>0</v>
      </c>
      <c r="Q196" s="218"/>
      <c r="R196" s="219">
        <f>SUM(R197:R200)</f>
        <v>0.39139000000000002</v>
      </c>
      <c r="S196" s="218"/>
      <c r="T196" s="220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1" t="s">
        <v>81</v>
      </c>
      <c r="AT196" s="222" t="s">
        <v>72</v>
      </c>
      <c r="AU196" s="222" t="s">
        <v>73</v>
      </c>
      <c r="AY196" s="221" t="s">
        <v>218</v>
      </c>
      <c r="BK196" s="223">
        <f>SUM(BK197:BK200)</f>
        <v>0</v>
      </c>
    </row>
    <row r="197" s="2" customFormat="1" ht="24.15" customHeight="1">
      <c r="A197" s="35"/>
      <c r="B197" s="36"/>
      <c r="C197" s="226" t="s">
        <v>2382</v>
      </c>
      <c r="D197" s="226" t="s">
        <v>221</v>
      </c>
      <c r="E197" s="227" t="s">
        <v>2383</v>
      </c>
      <c r="F197" s="228" t="s">
        <v>2384</v>
      </c>
      <c r="G197" s="229" t="s">
        <v>490</v>
      </c>
      <c r="H197" s="230">
        <v>9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88"/>
      <c r="P197" s="236">
        <f>O197*H197</f>
        <v>0</v>
      </c>
      <c r="Q197" s="236">
        <v>0.014760000000000001</v>
      </c>
      <c r="R197" s="236">
        <f>Q197*H197</f>
        <v>0.13284000000000001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425</v>
      </c>
      <c r="AT197" s="238" t="s">
        <v>221</v>
      </c>
      <c r="AU197" s="238" t="s">
        <v>79</v>
      </c>
      <c r="AY197" s="14" t="s">
        <v>218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4" t="s">
        <v>79</v>
      </c>
      <c r="BK197" s="239">
        <f>ROUND(I197*H197,2)</f>
        <v>0</v>
      </c>
      <c r="BL197" s="14" t="s">
        <v>425</v>
      </c>
      <c r="BM197" s="238" t="s">
        <v>2385</v>
      </c>
    </row>
    <row r="198" s="2" customFormat="1" ht="24.15" customHeight="1">
      <c r="A198" s="35"/>
      <c r="B198" s="36"/>
      <c r="C198" s="226" t="s">
        <v>2386</v>
      </c>
      <c r="D198" s="226" t="s">
        <v>221</v>
      </c>
      <c r="E198" s="227" t="s">
        <v>2387</v>
      </c>
      <c r="F198" s="228" t="s">
        <v>2388</v>
      </c>
      <c r="G198" s="229" t="s">
        <v>490</v>
      </c>
      <c r="H198" s="230">
        <v>6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88"/>
      <c r="P198" s="236">
        <f>O198*H198</f>
        <v>0</v>
      </c>
      <c r="Q198" s="236">
        <v>0.0025799999999999998</v>
      </c>
      <c r="R198" s="236">
        <f>Q198*H198</f>
        <v>0.015479999999999999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425</v>
      </c>
      <c r="AT198" s="238" t="s">
        <v>221</v>
      </c>
      <c r="AU198" s="238" t="s">
        <v>79</v>
      </c>
      <c r="AY198" s="14" t="s">
        <v>218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79</v>
      </c>
      <c r="BK198" s="239">
        <f>ROUND(I198*H198,2)</f>
        <v>0</v>
      </c>
      <c r="BL198" s="14" t="s">
        <v>425</v>
      </c>
      <c r="BM198" s="238" t="s">
        <v>2389</v>
      </c>
    </row>
    <row r="199" s="2" customFormat="1" ht="24.15" customHeight="1">
      <c r="A199" s="35"/>
      <c r="B199" s="36"/>
      <c r="C199" s="226" t="s">
        <v>2390</v>
      </c>
      <c r="D199" s="226" t="s">
        <v>221</v>
      </c>
      <c r="E199" s="227" t="s">
        <v>2391</v>
      </c>
      <c r="F199" s="228" t="s">
        <v>2392</v>
      </c>
      <c r="G199" s="229" t="s">
        <v>490</v>
      </c>
      <c r="H199" s="230">
        <v>9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88"/>
      <c r="P199" s="236">
        <f>O199*H199</f>
        <v>0</v>
      </c>
      <c r="Q199" s="236">
        <v>0.023730000000000001</v>
      </c>
      <c r="R199" s="236">
        <f>Q199*H199</f>
        <v>0.21357000000000001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425</v>
      </c>
      <c r="AT199" s="238" t="s">
        <v>221</v>
      </c>
      <c r="AU199" s="238" t="s">
        <v>79</v>
      </c>
      <c r="AY199" s="14" t="s">
        <v>218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4" t="s">
        <v>79</v>
      </c>
      <c r="BK199" s="239">
        <f>ROUND(I199*H199,2)</f>
        <v>0</v>
      </c>
      <c r="BL199" s="14" t="s">
        <v>425</v>
      </c>
      <c r="BM199" s="238" t="s">
        <v>2393</v>
      </c>
    </row>
    <row r="200" s="2" customFormat="1" ht="24.15" customHeight="1">
      <c r="A200" s="35"/>
      <c r="B200" s="36"/>
      <c r="C200" s="226" t="s">
        <v>2394</v>
      </c>
      <c r="D200" s="226" t="s">
        <v>221</v>
      </c>
      <c r="E200" s="227" t="s">
        <v>2395</v>
      </c>
      <c r="F200" s="228" t="s">
        <v>2396</v>
      </c>
      <c r="G200" s="229" t="s">
        <v>490</v>
      </c>
      <c r="H200" s="230">
        <v>2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88"/>
      <c r="P200" s="236">
        <f>O200*H200</f>
        <v>0</v>
      </c>
      <c r="Q200" s="236">
        <v>0.014749999999999999</v>
      </c>
      <c r="R200" s="236">
        <f>Q200*H200</f>
        <v>0.029499999999999998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425</v>
      </c>
      <c r="AT200" s="238" t="s">
        <v>221</v>
      </c>
      <c r="AU200" s="238" t="s">
        <v>79</v>
      </c>
      <c r="AY200" s="14" t="s">
        <v>218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79</v>
      </c>
      <c r="BK200" s="239">
        <f>ROUND(I200*H200,2)</f>
        <v>0</v>
      </c>
      <c r="BL200" s="14" t="s">
        <v>425</v>
      </c>
      <c r="BM200" s="238" t="s">
        <v>2397</v>
      </c>
    </row>
    <row r="201" s="12" customFormat="1" ht="25.92" customHeight="1">
      <c r="A201" s="12"/>
      <c r="B201" s="210"/>
      <c r="C201" s="211"/>
      <c r="D201" s="212" t="s">
        <v>72</v>
      </c>
      <c r="E201" s="213" t="s">
        <v>578</v>
      </c>
      <c r="F201" s="213" t="s">
        <v>2398</v>
      </c>
      <c r="G201" s="211"/>
      <c r="H201" s="211"/>
      <c r="I201" s="214"/>
      <c r="J201" s="215">
        <f>BK201</f>
        <v>0</v>
      </c>
      <c r="K201" s="211"/>
      <c r="L201" s="216"/>
      <c r="M201" s="217"/>
      <c r="N201" s="218"/>
      <c r="O201" s="218"/>
      <c r="P201" s="219">
        <f>SUM(P202:P203)</f>
        <v>0</v>
      </c>
      <c r="Q201" s="218"/>
      <c r="R201" s="219">
        <f>SUM(R202:R203)</f>
        <v>0</v>
      </c>
      <c r="S201" s="218"/>
      <c r="T201" s="220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1" t="s">
        <v>81</v>
      </c>
      <c r="AT201" s="222" t="s">
        <v>72</v>
      </c>
      <c r="AU201" s="222" t="s">
        <v>73</v>
      </c>
      <c r="AY201" s="221" t="s">
        <v>218</v>
      </c>
      <c r="BK201" s="223">
        <f>SUM(BK202:BK203)</f>
        <v>0</v>
      </c>
    </row>
    <row r="202" s="2" customFormat="1" ht="55.5" customHeight="1">
      <c r="A202" s="35"/>
      <c r="B202" s="36"/>
      <c r="C202" s="226" t="s">
        <v>747</v>
      </c>
      <c r="D202" s="226" t="s">
        <v>221</v>
      </c>
      <c r="E202" s="227" t="s">
        <v>581</v>
      </c>
      <c r="F202" s="228" t="s">
        <v>2399</v>
      </c>
      <c r="G202" s="229" t="s">
        <v>224</v>
      </c>
      <c r="H202" s="230">
        <v>11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425</v>
      </c>
      <c r="AT202" s="238" t="s">
        <v>221</v>
      </c>
      <c r="AU202" s="238" t="s">
        <v>79</v>
      </c>
      <c r="AY202" s="14" t="s">
        <v>218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79</v>
      </c>
      <c r="BK202" s="239">
        <f>ROUND(I202*H202,2)</f>
        <v>0</v>
      </c>
      <c r="BL202" s="14" t="s">
        <v>425</v>
      </c>
      <c r="BM202" s="238" t="s">
        <v>2400</v>
      </c>
    </row>
    <row r="203" s="2" customFormat="1" ht="55.5" customHeight="1">
      <c r="A203" s="35"/>
      <c r="B203" s="36"/>
      <c r="C203" s="226" t="s">
        <v>751</v>
      </c>
      <c r="D203" s="226" t="s">
        <v>221</v>
      </c>
      <c r="E203" s="227" t="s">
        <v>585</v>
      </c>
      <c r="F203" s="228" t="s">
        <v>586</v>
      </c>
      <c r="G203" s="229" t="s">
        <v>224</v>
      </c>
      <c r="H203" s="230">
        <v>6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88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425</v>
      </c>
      <c r="AT203" s="238" t="s">
        <v>221</v>
      </c>
      <c r="AU203" s="238" t="s">
        <v>79</v>
      </c>
      <c r="AY203" s="14" t="s">
        <v>218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4" t="s">
        <v>79</v>
      </c>
      <c r="BK203" s="239">
        <f>ROUND(I203*H203,2)</f>
        <v>0</v>
      </c>
      <c r="BL203" s="14" t="s">
        <v>425</v>
      </c>
      <c r="BM203" s="238" t="s">
        <v>2401</v>
      </c>
    </row>
    <row r="204" s="12" customFormat="1" ht="25.92" customHeight="1">
      <c r="A204" s="12"/>
      <c r="B204" s="210"/>
      <c r="C204" s="211"/>
      <c r="D204" s="212" t="s">
        <v>72</v>
      </c>
      <c r="E204" s="213" t="s">
        <v>699</v>
      </c>
      <c r="F204" s="213" t="s">
        <v>700</v>
      </c>
      <c r="G204" s="211"/>
      <c r="H204" s="211"/>
      <c r="I204" s="214"/>
      <c r="J204" s="215">
        <f>BK204</f>
        <v>0</v>
      </c>
      <c r="K204" s="211"/>
      <c r="L204" s="216"/>
      <c r="M204" s="217"/>
      <c r="N204" s="218"/>
      <c r="O204" s="218"/>
      <c r="P204" s="219">
        <f>SUM(P205:P211)</f>
        <v>0</v>
      </c>
      <c r="Q204" s="218"/>
      <c r="R204" s="219">
        <f>SUM(R205:R211)</f>
        <v>0.99541124999999997</v>
      </c>
      <c r="S204" s="218"/>
      <c r="T204" s="220">
        <f>SUM(T205:T211)</f>
        <v>0.15525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81</v>
      </c>
      <c r="AT204" s="222" t="s">
        <v>72</v>
      </c>
      <c r="AU204" s="222" t="s">
        <v>73</v>
      </c>
      <c r="AY204" s="221" t="s">
        <v>218</v>
      </c>
      <c r="BK204" s="223">
        <f>SUM(BK205:BK211)</f>
        <v>0</v>
      </c>
    </row>
    <row r="205" s="2" customFormat="1" ht="24.15" customHeight="1">
      <c r="A205" s="35"/>
      <c r="B205" s="36"/>
      <c r="C205" s="226" t="s">
        <v>673</v>
      </c>
      <c r="D205" s="226" t="s">
        <v>221</v>
      </c>
      <c r="E205" s="227" t="s">
        <v>2402</v>
      </c>
      <c r="F205" s="228" t="s">
        <v>2403</v>
      </c>
      <c r="G205" s="229" t="s">
        <v>238</v>
      </c>
      <c r="H205" s="230">
        <v>51.75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88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425</v>
      </c>
      <c r="AT205" s="238" t="s">
        <v>221</v>
      </c>
      <c r="AU205" s="238" t="s">
        <v>79</v>
      </c>
      <c r="AY205" s="14" t="s">
        <v>218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4" t="s">
        <v>79</v>
      </c>
      <c r="BK205" s="239">
        <f>ROUND(I205*H205,2)</f>
        <v>0</v>
      </c>
      <c r="BL205" s="14" t="s">
        <v>425</v>
      </c>
      <c r="BM205" s="238" t="s">
        <v>2404</v>
      </c>
    </row>
    <row r="206" s="2" customFormat="1" ht="16.5" customHeight="1">
      <c r="A206" s="35"/>
      <c r="B206" s="36"/>
      <c r="C206" s="226" t="s">
        <v>653</v>
      </c>
      <c r="D206" s="226" t="s">
        <v>221</v>
      </c>
      <c r="E206" s="227" t="s">
        <v>706</v>
      </c>
      <c r="F206" s="228" t="s">
        <v>707</v>
      </c>
      <c r="G206" s="229" t="s">
        <v>238</v>
      </c>
      <c r="H206" s="230">
        <v>51.75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88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425</v>
      </c>
      <c r="AT206" s="238" t="s">
        <v>221</v>
      </c>
      <c r="AU206" s="238" t="s">
        <v>79</v>
      </c>
      <c r="AY206" s="14" t="s">
        <v>218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425</v>
      </c>
      <c r="BM206" s="238" t="s">
        <v>2405</v>
      </c>
    </row>
    <row r="207" s="2" customFormat="1" ht="24.15" customHeight="1">
      <c r="A207" s="35"/>
      <c r="B207" s="36"/>
      <c r="C207" s="226" t="s">
        <v>725</v>
      </c>
      <c r="D207" s="226" t="s">
        <v>221</v>
      </c>
      <c r="E207" s="227" t="s">
        <v>710</v>
      </c>
      <c r="F207" s="228" t="s">
        <v>711</v>
      </c>
      <c r="G207" s="229" t="s">
        <v>238</v>
      </c>
      <c r="H207" s="230">
        <v>51.75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88"/>
      <c r="P207" s="236">
        <f>O207*H207</f>
        <v>0</v>
      </c>
      <c r="Q207" s="236">
        <v>3.0000000000000001E-05</v>
      </c>
      <c r="R207" s="236">
        <f>Q207*H207</f>
        <v>0.0015525000000000001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425</v>
      </c>
      <c r="AT207" s="238" t="s">
        <v>221</v>
      </c>
      <c r="AU207" s="238" t="s">
        <v>79</v>
      </c>
      <c r="AY207" s="14" t="s">
        <v>218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4" t="s">
        <v>79</v>
      </c>
      <c r="BK207" s="239">
        <f>ROUND(I207*H207,2)</f>
        <v>0</v>
      </c>
      <c r="BL207" s="14" t="s">
        <v>425</v>
      </c>
      <c r="BM207" s="238" t="s">
        <v>2406</v>
      </c>
    </row>
    <row r="208" s="2" customFormat="1" ht="24.15" customHeight="1">
      <c r="A208" s="35"/>
      <c r="B208" s="36"/>
      <c r="C208" s="226" t="s">
        <v>731</v>
      </c>
      <c r="D208" s="226" t="s">
        <v>221</v>
      </c>
      <c r="E208" s="227" t="s">
        <v>2407</v>
      </c>
      <c r="F208" s="228" t="s">
        <v>2408</v>
      </c>
      <c r="G208" s="229" t="s">
        <v>238</v>
      </c>
      <c r="H208" s="230">
        <v>51.75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88"/>
      <c r="P208" s="236">
        <f>O208*H208</f>
        <v>0</v>
      </c>
      <c r="Q208" s="236">
        <v>0.014999999999999999</v>
      </c>
      <c r="R208" s="236">
        <f>Q208*H208</f>
        <v>0.77625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425</v>
      </c>
      <c r="AT208" s="238" t="s">
        <v>221</v>
      </c>
      <c r="AU208" s="238" t="s">
        <v>79</v>
      </c>
      <c r="AY208" s="14" t="s">
        <v>218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425</v>
      </c>
      <c r="BM208" s="238" t="s">
        <v>2409</v>
      </c>
    </row>
    <row r="209" s="2" customFormat="1" ht="24.15" customHeight="1">
      <c r="A209" s="35"/>
      <c r="B209" s="36"/>
      <c r="C209" s="226" t="s">
        <v>626</v>
      </c>
      <c r="D209" s="226" t="s">
        <v>221</v>
      </c>
      <c r="E209" s="227" t="s">
        <v>718</v>
      </c>
      <c r="F209" s="228" t="s">
        <v>719</v>
      </c>
      <c r="G209" s="229" t="s">
        <v>238</v>
      </c>
      <c r="H209" s="230">
        <v>51.75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0.0030000000000000001</v>
      </c>
      <c r="T209" s="237">
        <f>S209*H209</f>
        <v>0.15525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425</v>
      </c>
      <c r="AT209" s="238" t="s">
        <v>221</v>
      </c>
      <c r="AU209" s="238" t="s">
        <v>79</v>
      </c>
      <c r="AY209" s="14" t="s">
        <v>218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425</v>
      </c>
      <c r="BM209" s="238" t="s">
        <v>2410</v>
      </c>
    </row>
    <row r="210" s="2" customFormat="1" ht="16.5" customHeight="1">
      <c r="A210" s="35"/>
      <c r="B210" s="36"/>
      <c r="C210" s="226" t="s">
        <v>665</v>
      </c>
      <c r="D210" s="226" t="s">
        <v>221</v>
      </c>
      <c r="E210" s="227" t="s">
        <v>722</v>
      </c>
      <c r="F210" s="228" t="s">
        <v>723</v>
      </c>
      <c r="G210" s="229" t="s">
        <v>238</v>
      </c>
      <c r="H210" s="230">
        <v>51.75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88"/>
      <c r="P210" s="236">
        <f>O210*H210</f>
        <v>0</v>
      </c>
      <c r="Q210" s="236">
        <v>0.00029999999999999997</v>
      </c>
      <c r="R210" s="236">
        <f>Q210*H210</f>
        <v>0.015524999999999999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425</v>
      </c>
      <c r="AT210" s="238" t="s">
        <v>221</v>
      </c>
      <c r="AU210" s="238" t="s">
        <v>79</v>
      </c>
      <c r="AY210" s="14" t="s">
        <v>218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4" t="s">
        <v>79</v>
      </c>
      <c r="BK210" s="239">
        <f>ROUND(I210*H210,2)</f>
        <v>0</v>
      </c>
      <c r="BL210" s="14" t="s">
        <v>425</v>
      </c>
      <c r="BM210" s="238" t="s">
        <v>2411</v>
      </c>
    </row>
    <row r="211" s="2" customFormat="1" ht="37.8" customHeight="1">
      <c r="A211" s="35"/>
      <c r="B211" s="36"/>
      <c r="C211" s="240" t="s">
        <v>669</v>
      </c>
      <c r="D211" s="240" t="s">
        <v>306</v>
      </c>
      <c r="E211" s="241" t="s">
        <v>726</v>
      </c>
      <c r="F211" s="242" t="s">
        <v>727</v>
      </c>
      <c r="G211" s="243" t="s">
        <v>238</v>
      </c>
      <c r="H211" s="244">
        <v>56.924999999999997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88"/>
      <c r="P211" s="236">
        <f>O211*H211</f>
        <v>0</v>
      </c>
      <c r="Q211" s="236">
        <v>0.0035500000000000002</v>
      </c>
      <c r="R211" s="236">
        <f>Q211*H211</f>
        <v>0.20208375000000001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430</v>
      </c>
      <c r="AT211" s="238" t="s">
        <v>306</v>
      </c>
      <c r="AU211" s="238" t="s">
        <v>79</v>
      </c>
      <c r="AY211" s="14" t="s">
        <v>218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4" t="s">
        <v>79</v>
      </c>
      <c r="BK211" s="239">
        <f>ROUND(I211*H211,2)</f>
        <v>0</v>
      </c>
      <c r="BL211" s="14" t="s">
        <v>425</v>
      </c>
      <c r="BM211" s="238" t="s">
        <v>2412</v>
      </c>
    </row>
    <row r="212" s="12" customFormat="1" ht="25.92" customHeight="1">
      <c r="A212" s="12"/>
      <c r="B212" s="210"/>
      <c r="C212" s="211"/>
      <c r="D212" s="212" t="s">
        <v>72</v>
      </c>
      <c r="E212" s="213" t="s">
        <v>745</v>
      </c>
      <c r="F212" s="213" t="s">
        <v>746</v>
      </c>
      <c r="G212" s="211"/>
      <c r="H212" s="211"/>
      <c r="I212" s="214"/>
      <c r="J212" s="215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16.300000000000001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81</v>
      </c>
      <c r="AT212" s="222" t="s">
        <v>72</v>
      </c>
      <c r="AU212" s="222" t="s">
        <v>73</v>
      </c>
      <c r="AY212" s="221" t="s">
        <v>218</v>
      </c>
      <c r="BK212" s="223">
        <f>BK213</f>
        <v>0</v>
      </c>
    </row>
    <row r="213" s="2" customFormat="1" ht="24.15" customHeight="1">
      <c r="A213" s="35"/>
      <c r="B213" s="36"/>
      <c r="C213" s="226" t="s">
        <v>737</v>
      </c>
      <c r="D213" s="226" t="s">
        <v>221</v>
      </c>
      <c r="E213" s="227" t="s">
        <v>748</v>
      </c>
      <c r="F213" s="228" t="s">
        <v>749</v>
      </c>
      <c r="G213" s="229" t="s">
        <v>238</v>
      </c>
      <c r="H213" s="230">
        <v>200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88"/>
      <c r="P213" s="236">
        <f>O213*H213</f>
        <v>0</v>
      </c>
      <c r="Q213" s="236">
        <v>0</v>
      </c>
      <c r="R213" s="236">
        <f>Q213*H213</f>
        <v>0</v>
      </c>
      <c r="S213" s="236">
        <v>0.081500000000000003</v>
      </c>
      <c r="T213" s="237">
        <f>S213*H213</f>
        <v>16.300000000000001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425</v>
      </c>
      <c r="AT213" s="238" t="s">
        <v>221</v>
      </c>
      <c r="AU213" s="238" t="s">
        <v>79</v>
      </c>
      <c r="AY213" s="14" t="s">
        <v>218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4" t="s">
        <v>79</v>
      </c>
      <c r="BK213" s="239">
        <f>ROUND(I213*H213,2)</f>
        <v>0</v>
      </c>
      <c r="BL213" s="14" t="s">
        <v>425</v>
      </c>
      <c r="BM213" s="238" t="s">
        <v>2413</v>
      </c>
    </row>
    <row r="214" s="12" customFormat="1" ht="25.92" customHeight="1">
      <c r="A214" s="12"/>
      <c r="B214" s="210"/>
      <c r="C214" s="211"/>
      <c r="D214" s="212" t="s">
        <v>72</v>
      </c>
      <c r="E214" s="213" t="s">
        <v>791</v>
      </c>
      <c r="F214" s="213" t="s">
        <v>792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0.76000000000000001</v>
      </c>
      <c r="S214" s="218"/>
      <c r="T214" s="220">
        <f>SUM(T215:T217)</f>
        <v>0.155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81</v>
      </c>
      <c r="AT214" s="222" t="s">
        <v>72</v>
      </c>
      <c r="AU214" s="222" t="s">
        <v>73</v>
      </c>
      <c r="AY214" s="221" t="s">
        <v>218</v>
      </c>
      <c r="BK214" s="223">
        <f>SUM(BK215:BK217)</f>
        <v>0</v>
      </c>
    </row>
    <row r="215" s="2" customFormat="1" ht="16.5" customHeight="1">
      <c r="A215" s="35"/>
      <c r="B215" s="36"/>
      <c r="C215" s="226" t="s">
        <v>2414</v>
      </c>
      <c r="D215" s="226" t="s">
        <v>221</v>
      </c>
      <c r="E215" s="227" t="s">
        <v>2415</v>
      </c>
      <c r="F215" s="228" t="s">
        <v>2416</v>
      </c>
      <c r="G215" s="229" t="s">
        <v>238</v>
      </c>
      <c r="H215" s="230">
        <v>500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88"/>
      <c r="P215" s="236">
        <f>O215*H215</f>
        <v>0</v>
      </c>
      <c r="Q215" s="236">
        <v>0.001</v>
      </c>
      <c r="R215" s="236">
        <f>Q215*H215</f>
        <v>0.5</v>
      </c>
      <c r="S215" s="236">
        <v>0.00031</v>
      </c>
      <c r="T215" s="237">
        <f>S215*H215</f>
        <v>0.155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425</v>
      </c>
      <c r="AT215" s="238" t="s">
        <v>221</v>
      </c>
      <c r="AU215" s="238" t="s">
        <v>79</v>
      </c>
      <c r="AY215" s="14" t="s">
        <v>218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425</v>
      </c>
      <c r="BM215" s="238" t="s">
        <v>2417</v>
      </c>
    </row>
    <row r="216" s="2" customFormat="1" ht="24.15" customHeight="1">
      <c r="A216" s="35"/>
      <c r="B216" s="36"/>
      <c r="C216" s="226" t="s">
        <v>2418</v>
      </c>
      <c r="D216" s="226" t="s">
        <v>221</v>
      </c>
      <c r="E216" s="227" t="s">
        <v>794</v>
      </c>
      <c r="F216" s="228" t="s">
        <v>795</v>
      </c>
      <c r="G216" s="229" t="s">
        <v>238</v>
      </c>
      <c r="H216" s="230">
        <v>500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88"/>
      <c r="P216" s="236">
        <f>O216*H216</f>
        <v>0</v>
      </c>
      <c r="Q216" s="236">
        <v>0.00020000000000000001</v>
      </c>
      <c r="R216" s="236">
        <f>Q216*H216</f>
        <v>0.10000000000000001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425</v>
      </c>
      <c r="AT216" s="238" t="s">
        <v>221</v>
      </c>
      <c r="AU216" s="238" t="s">
        <v>79</v>
      </c>
      <c r="AY216" s="14" t="s">
        <v>218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4" t="s">
        <v>79</v>
      </c>
      <c r="BK216" s="239">
        <f>ROUND(I216*H216,2)</f>
        <v>0</v>
      </c>
      <c r="BL216" s="14" t="s">
        <v>425</v>
      </c>
      <c r="BM216" s="238" t="s">
        <v>2419</v>
      </c>
    </row>
    <row r="217" s="2" customFormat="1" ht="33" customHeight="1">
      <c r="A217" s="35"/>
      <c r="B217" s="36"/>
      <c r="C217" s="226" t="s">
        <v>2420</v>
      </c>
      <c r="D217" s="226" t="s">
        <v>221</v>
      </c>
      <c r="E217" s="227" t="s">
        <v>798</v>
      </c>
      <c r="F217" s="228" t="s">
        <v>799</v>
      </c>
      <c r="G217" s="229" t="s">
        <v>238</v>
      </c>
      <c r="H217" s="230">
        <v>500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88"/>
      <c r="P217" s="236">
        <f>O217*H217</f>
        <v>0</v>
      </c>
      <c r="Q217" s="236">
        <v>0.00032000000000000003</v>
      </c>
      <c r="R217" s="236">
        <f>Q217*H217</f>
        <v>0.16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425</v>
      </c>
      <c r="AT217" s="238" t="s">
        <v>221</v>
      </c>
      <c r="AU217" s="238" t="s">
        <v>79</v>
      </c>
      <c r="AY217" s="14" t="s">
        <v>218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4" t="s">
        <v>79</v>
      </c>
      <c r="BK217" s="239">
        <f>ROUND(I217*H217,2)</f>
        <v>0</v>
      </c>
      <c r="BL217" s="14" t="s">
        <v>425</v>
      </c>
      <c r="BM217" s="238" t="s">
        <v>2421</v>
      </c>
    </row>
    <row r="218" s="12" customFormat="1" ht="25.92" customHeight="1">
      <c r="A218" s="12"/>
      <c r="B218" s="210"/>
      <c r="C218" s="211"/>
      <c r="D218" s="212" t="s">
        <v>72</v>
      </c>
      <c r="E218" s="213" t="s">
        <v>418</v>
      </c>
      <c r="F218" s="213" t="s">
        <v>419</v>
      </c>
      <c r="G218" s="211"/>
      <c r="H218" s="211"/>
      <c r="I218" s="214"/>
      <c r="J218" s="215">
        <f>BK218</f>
        <v>0</v>
      </c>
      <c r="K218" s="211"/>
      <c r="L218" s="216"/>
      <c r="M218" s="217"/>
      <c r="N218" s="218"/>
      <c r="O218" s="218"/>
      <c r="P218" s="219">
        <f>P219+P221</f>
        <v>0</v>
      </c>
      <c r="Q218" s="218"/>
      <c r="R218" s="219">
        <f>R219+R221</f>
        <v>3.0071614799999997</v>
      </c>
      <c r="S218" s="218"/>
      <c r="T218" s="220">
        <f>T219+T221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81</v>
      </c>
      <c r="AT218" s="222" t="s">
        <v>72</v>
      </c>
      <c r="AU218" s="222" t="s">
        <v>73</v>
      </c>
      <c r="AY218" s="221" t="s">
        <v>218</v>
      </c>
      <c r="BK218" s="223">
        <f>BK219+BK221</f>
        <v>0</v>
      </c>
    </row>
    <row r="219" s="12" customFormat="1" ht="22.8" customHeight="1">
      <c r="A219" s="12"/>
      <c r="B219" s="210"/>
      <c r="C219" s="211"/>
      <c r="D219" s="212" t="s">
        <v>72</v>
      </c>
      <c r="E219" s="224" t="s">
        <v>1952</v>
      </c>
      <c r="F219" s="224" t="s">
        <v>2422</v>
      </c>
      <c r="G219" s="211"/>
      <c r="H219" s="211"/>
      <c r="I219" s="214"/>
      <c r="J219" s="225">
        <f>BK219</f>
        <v>0</v>
      </c>
      <c r="K219" s="211"/>
      <c r="L219" s="216"/>
      <c r="M219" s="217"/>
      <c r="N219" s="218"/>
      <c r="O219" s="218"/>
      <c r="P219" s="219">
        <f>P220</f>
        <v>0</v>
      </c>
      <c r="Q219" s="218"/>
      <c r="R219" s="219">
        <f>R220</f>
        <v>0.00058</v>
      </c>
      <c r="S219" s="218"/>
      <c r="T219" s="220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1" t="s">
        <v>81</v>
      </c>
      <c r="AT219" s="222" t="s">
        <v>72</v>
      </c>
      <c r="AU219" s="222" t="s">
        <v>79</v>
      </c>
      <c r="AY219" s="221" t="s">
        <v>218</v>
      </c>
      <c r="BK219" s="223">
        <f>BK220</f>
        <v>0</v>
      </c>
    </row>
    <row r="220" s="2" customFormat="1" ht="24.15" customHeight="1">
      <c r="A220" s="35"/>
      <c r="B220" s="36"/>
      <c r="C220" s="226" t="s">
        <v>2423</v>
      </c>
      <c r="D220" s="226" t="s">
        <v>221</v>
      </c>
      <c r="E220" s="227" t="s">
        <v>2424</v>
      </c>
      <c r="F220" s="228" t="s">
        <v>2425</v>
      </c>
      <c r="G220" s="229" t="s">
        <v>2426</v>
      </c>
      <c r="H220" s="230">
        <v>1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88"/>
      <c r="P220" s="236">
        <f>O220*H220</f>
        <v>0</v>
      </c>
      <c r="Q220" s="236">
        <v>0.00058</v>
      </c>
      <c r="R220" s="236">
        <f>Q220*H220</f>
        <v>0.00058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425</v>
      </c>
      <c r="AT220" s="238" t="s">
        <v>221</v>
      </c>
      <c r="AU220" s="238" t="s">
        <v>81</v>
      </c>
      <c r="AY220" s="14" t="s">
        <v>218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79</v>
      </c>
      <c r="BK220" s="239">
        <f>ROUND(I220*H220,2)</f>
        <v>0</v>
      </c>
      <c r="BL220" s="14" t="s">
        <v>425</v>
      </c>
      <c r="BM220" s="238" t="s">
        <v>2427</v>
      </c>
    </row>
    <row r="221" s="12" customFormat="1" ht="22.8" customHeight="1">
      <c r="A221" s="12"/>
      <c r="B221" s="210"/>
      <c r="C221" s="211"/>
      <c r="D221" s="212" t="s">
        <v>72</v>
      </c>
      <c r="E221" s="224" t="s">
        <v>508</v>
      </c>
      <c r="F221" s="224" t="s">
        <v>509</v>
      </c>
      <c r="G221" s="211"/>
      <c r="H221" s="211"/>
      <c r="I221" s="214"/>
      <c r="J221" s="225">
        <f>BK221</f>
        <v>0</v>
      </c>
      <c r="K221" s="211"/>
      <c r="L221" s="216"/>
      <c r="M221" s="217"/>
      <c r="N221" s="218"/>
      <c r="O221" s="218"/>
      <c r="P221" s="219">
        <f>SUM(P222:P226)</f>
        <v>0</v>
      </c>
      <c r="Q221" s="218"/>
      <c r="R221" s="219">
        <f>SUM(R222:R226)</f>
        <v>3.0065814799999999</v>
      </c>
      <c r="S221" s="218"/>
      <c r="T221" s="220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1" t="s">
        <v>81</v>
      </c>
      <c r="AT221" s="222" t="s">
        <v>72</v>
      </c>
      <c r="AU221" s="222" t="s">
        <v>79</v>
      </c>
      <c r="AY221" s="221" t="s">
        <v>218</v>
      </c>
      <c r="BK221" s="223">
        <f>SUM(BK222:BK226)</f>
        <v>0</v>
      </c>
    </row>
    <row r="222" s="2" customFormat="1" ht="24.15" customHeight="1">
      <c r="A222" s="35"/>
      <c r="B222" s="36"/>
      <c r="C222" s="226" t="s">
        <v>2428</v>
      </c>
      <c r="D222" s="226" t="s">
        <v>221</v>
      </c>
      <c r="E222" s="227" t="s">
        <v>2429</v>
      </c>
      <c r="F222" s="228" t="s">
        <v>2430</v>
      </c>
      <c r="G222" s="229" t="s">
        <v>238</v>
      </c>
      <c r="H222" s="230">
        <v>165.34999999999999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88"/>
      <c r="P222" s="236">
        <f>O222*H222</f>
        <v>0</v>
      </c>
      <c r="Q222" s="236">
        <v>0.01379</v>
      </c>
      <c r="R222" s="236">
        <f>Q222*H222</f>
        <v>2.2801765000000001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425</v>
      </c>
      <c r="AT222" s="238" t="s">
        <v>221</v>
      </c>
      <c r="AU222" s="238" t="s">
        <v>81</v>
      </c>
      <c r="AY222" s="14" t="s">
        <v>218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79</v>
      </c>
      <c r="BK222" s="239">
        <f>ROUND(I222*H222,2)</f>
        <v>0</v>
      </c>
      <c r="BL222" s="14" t="s">
        <v>425</v>
      </c>
      <c r="BM222" s="238" t="s">
        <v>2431</v>
      </c>
    </row>
    <row r="223" s="2" customFormat="1" ht="24.15" customHeight="1">
      <c r="A223" s="35"/>
      <c r="B223" s="36"/>
      <c r="C223" s="226" t="s">
        <v>526</v>
      </c>
      <c r="D223" s="226" t="s">
        <v>221</v>
      </c>
      <c r="E223" s="227" t="s">
        <v>527</v>
      </c>
      <c r="F223" s="228" t="s">
        <v>528</v>
      </c>
      <c r="G223" s="229" t="s">
        <v>238</v>
      </c>
      <c r="H223" s="230">
        <v>55.109999999999999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88"/>
      <c r="P223" s="236">
        <f>O223*H223</f>
        <v>0</v>
      </c>
      <c r="Q223" s="236">
        <v>0.012919999999999999</v>
      </c>
      <c r="R223" s="236">
        <f>Q223*H223</f>
        <v>0.71202119999999991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425</v>
      </c>
      <c r="AT223" s="238" t="s">
        <v>221</v>
      </c>
      <c r="AU223" s="238" t="s">
        <v>81</v>
      </c>
      <c r="AY223" s="14" t="s">
        <v>218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4" t="s">
        <v>79</v>
      </c>
      <c r="BK223" s="239">
        <f>ROUND(I223*H223,2)</f>
        <v>0</v>
      </c>
      <c r="BL223" s="14" t="s">
        <v>425</v>
      </c>
      <c r="BM223" s="238" t="s">
        <v>529</v>
      </c>
    </row>
    <row r="224" s="2" customFormat="1" ht="16.5" customHeight="1">
      <c r="A224" s="35"/>
      <c r="B224" s="36"/>
      <c r="C224" s="226" t="s">
        <v>530</v>
      </c>
      <c r="D224" s="226" t="s">
        <v>221</v>
      </c>
      <c r="E224" s="227" t="s">
        <v>531</v>
      </c>
      <c r="F224" s="228" t="s">
        <v>532</v>
      </c>
      <c r="G224" s="229" t="s">
        <v>238</v>
      </c>
      <c r="H224" s="230">
        <v>55.109999999999999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88"/>
      <c r="P224" s="236">
        <f>O224*H224</f>
        <v>0</v>
      </c>
      <c r="Q224" s="236">
        <v>0.00010000000000000001</v>
      </c>
      <c r="R224" s="236">
        <f>Q224*H224</f>
        <v>0.0055110000000000003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425</v>
      </c>
      <c r="AT224" s="238" t="s">
        <v>221</v>
      </c>
      <c r="AU224" s="238" t="s">
        <v>81</v>
      </c>
      <c r="AY224" s="14" t="s">
        <v>218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79</v>
      </c>
      <c r="BK224" s="239">
        <f>ROUND(I224*H224,2)</f>
        <v>0</v>
      </c>
      <c r="BL224" s="14" t="s">
        <v>425</v>
      </c>
      <c r="BM224" s="238" t="s">
        <v>533</v>
      </c>
    </row>
    <row r="225" s="2" customFormat="1" ht="16.5" customHeight="1">
      <c r="A225" s="35"/>
      <c r="B225" s="36"/>
      <c r="C225" s="226" t="s">
        <v>534</v>
      </c>
      <c r="D225" s="226" t="s">
        <v>221</v>
      </c>
      <c r="E225" s="227" t="s">
        <v>535</v>
      </c>
      <c r="F225" s="228" t="s">
        <v>536</v>
      </c>
      <c r="G225" s="229" t="s">
        <v>238</v>
      </c>
      <c r="H225" s="230">
        <v>55.109999999999999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38</v>
      </c>
      <c r="O225" s="88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425</v>
      </c>
      <c r="AT225" s="238" t="s">
        <v>221</v>
      </c>
      <c r="AU225" s="238" t="s">
        <v>81</v>
      </c>
      <c r="AY225" s="14" t="s">
        <v>218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4" t="s">
        <v>79</v>
      </c>
      <c r="BK225" s="239">
        <f>ROUND(I225*H225,2)</f>
        <v>0</v>
      </c>
      <c r="BL225" s="14" t="s">
        <v>425</v>
      </c>
      <c r="BM225" s="238" t="s">
        <v>537</v>
      </c>
    </row>
    <row r="226" s="2" customFormat="1" ht="24.15" customHeight="1">
      <c r="A226" s="35"/>
      <c r="B226" s="36"/>
      <c r="C226" s="240" t="s">
        <v>538</v>
      </c>
      <c r="D226" s="240" t="s">
        <v>306</v>
      </c>
      <c r="E226" s="241" t="s">
        <v>539</v>
      </c>
      <c r="F226" s="242" t="s">
        <v>540</v>
      </c>
      <c r="G226" s="243" t="s">
        <v>238</v>
      </c>
      <c r="H226" s="244">
        <v>63.377000000000002</v>
      </c>
      <c r="I226" s="245"/>
      <c r="J226" s="246">
        <f>ROUND(I226*H226,2)</f>
        <v>0</v>
      </c>
      <c r="K226" s="247"/>
      <c r="L226" s="248"/>
      <c r="M226" s="257" t="s">
        <v>1</v>
      </c>
      <c r="N226" s="258" t="s">
        <v>38</v>
      </c>
      <c r="O226" s="254"/>
      <c r="P226" s="255">
        <f>O226*H226</f>
        <v>0</v>
      </c>
      <c r="Q226" s="255">
        <v>0.00013999999999999999</v>
      </c>
      <c r="R226" s="255">
        <f>Q226*H226</f>
        <v>0.0088727800000000002</v>
      </c>
      <c r="S226" s="255">
        <v>0</v>
      </c>
      <c r="T226" s="25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430</v>
      </c>
      <c r="AT226" s="238" t="s">
        <v>306</v>
      </c>
      <c r="AU226" s="238" t="s">
        <v>81</v>
      </c>
      <c r="AY226" s="14" t="s">
        <v>218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79</v>
      </c>
      <c r="BK226" s="239">
        <f>ROUND(I226*H226,2)</f>
        <v>0</v>
      </c>
      <c r="BL226" s="14" t="s">
        <v>425</v>
      </c>
      <c r="BM226" s="238" t="s">
        <v>541</v>
      </c>
    </row>
    <row r="227" s="2" customFormat="1" ht="6.96" customHeight="1">
      <c r="A227" s="35"/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41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sheetProtection sheet="1" autoFilter="0" formatColumns="0" formatRows="0" objects="1" scenarios="1" spinCount="100000" saltValue="8irbXoAKZcC8fcAp0MrjnDDWVTyWmlh5llpLVBsK6YydnsEp80+a01aqb/Digx/SOvZOMqewaYjbXA4zIhpEBg==" hashValue="ANiJXn+UqBAuA/7BKlRkldzGRKsdPSfn8G6/reWt6N1j8DN4sjaEXcHVhon05jqPbTPC0Qi8kNP2yQ9DCacMZg==" algorithmName="SHA-512" password="CC35"/>
  <autoFilter ref="C140:K22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7:H127"/>
    <mergeCell ref="E131:H131"/>
    <mergeCell ref="E129:H129"/>
    <mergeCell ref="E133:H13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824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ROUND(J132,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ROUND((SUM(BE132:BE177)),  2)</f>
        <v>0</v>
      </c>
      <c r="G37" s="35"/>
      <c r="H37" s="35"/>
      <c r="I37" s="162">
        <v>0.20999999999999999</v>
      </c>
      <c r="J37" s="161">
        <f>ROUND(((SUM(BE132:BE177))*I37),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ROUND((SUM(BF132:BF177)),  2)</f>
        <v>0</v>
      </c>
      <c r="G38" s="35"/>
      <c r="H38" s="35"/>
      <c r="I38" s="162">
        <v>0.14999999999999999</v>
      </c>
      <c r="J38" s="161">
        <f>ROUND(((SUM(BF132:BF177))*I38),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ROUND((SUM(BG132:BG177)),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ROUND((SUM(BH132:BH177)),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ROUND((SUM(BI132:BI177)),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D.1.4.1 - Objekt II.stupeň ZŠ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J132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825</v>
      </c>
      <c r="E101" s="190"/>
      <c r="F101" s="190"/>
      <c r="G101" s="190"/>
      <c r="H101" s="190"/>
      <c r="I101" s="190"/>
      <c r="J101" s="191">
        <f>J133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187</v>
      </c>
      <c r="E102" s="190"/>
      <c r="F102" s="190"/>
      <c r="G102" s="190"/>
      <c r="H102" s="190"/>
      <c r="I102" s="190"/>
      <c r="J102" s="191">
        <f>J136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29"/>
      <c r="D103" s="194" t="s">
        <v>826</v>
      </c>
      <c r="E103" s="195"/>
      <c r="F103" s="195"/>
      <c r="G103" s="195"/>
      <c r="H103" s="195"/>
      <c r="I103" s="195"/>
      <c r="J103" s="196">
        <f>J137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827</v>
      </c>
      <c r="E104" s="195"/>
      <c r="F104" s="195"/>
      <c r="G104" s="195"/>
      <c r="H104" s="195"/>
      <c r="I104" s="195"/>
      <c r="J104" s="196">
        <f>J139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828</v>
      </c>
      <c r="E105" s="195"/>
      <c r="F105" s="195"/>
      <c r="G105" s="195"/>
      <c r="H105" s="195"/>
      <c r="I105" s="195"/>
      <c r="J105" s="196">
        <f>J140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829</v>
      </c>
      <c r="E106" s="195"/>
      <c r="F106" s="195"/>
      <c r="G106" s="195"/>
      <c r="H106" s="195"/>
      <c r="I106" s="195"/>
      <c r="J106" s="196">
        <f>J154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29"/>
      <c r="D107" s="194" t="s">
        <v>830</v>
      </c>
      <c r="E107" s="195"/>
      <c r="F107" s="195"/>
      <c r="G107" s="195"/>
      <c r="H107" s="195"/>
      <c r="I107" s="195"/>
      <c r="J107" s="196">
        <f>J158</f>
        <v>0</v>
      </c>
      <c r="K107" s="129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29"/>
      <c r="D108" s="194" t="s">
        <v>831</v>
      </c>
      <c r="E108" s="195"/>
      <c r="F108" s="195"/>
      <c r="G108" s="195"/>
      <c r="H108" s="195"/>
      <c r="I108" s="195"/>
      <c r="J108" s="196">
        <f>J173</f>
        <v>0</v>
      </c>
      <c r="K108" s="129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203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181" t="str">
        <f>E7</f>
        <v>IROP - Stavební úpravy a přístavba objektu učeben v ZŠ Loučka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" customFormat="1" ht="12" customHeight="1">
      <c r="B119" s="18"/>
      <c r="C119" s="29" t="s">
        <v>164</v>
      </c>
      <c r="D119" s="19"/>
      <c r="E119" s="19"/>
      <c r="F119" s="19"/>
      <c r="G119" s="19"/>
      <c r="H119" s="19"/>
      <c r="I119" s="19"/>
      <c r="J119" s="19"/>
      <c r="K119" s="19"/>
      <c r="L119" s="17"/>
    </row>
    <row r="120" s="1" customFormat="1" ht="16.5" customHeight="1">
      <c r="B120" s="18"/>
      <c r="C120" s="19"/>
      <c r="D120" s="19"/>
      <c r="E120" s="181" t="s">
        <v>165</v>
      </c>
      <c r="F120" s="19"/>
      <c r="G120" s="19"/>
      <c r="H120" s="19"/>
      <c r="I120" s="19"/>
      <c r="J120" s="19"/>
      <c r="K120" s="19"/>
      <c r="L120" s="17"/>
    </row>
    <row r="121" s="1" customFormat="1" ht="12" customHeight="1">
      <c r="B121" s="18"/>
      <c r="C121" s="29" t="s">
        <v>166</v>
      </c>
      <c r="D121" s="19"/>
      <c r="E121" s="19"/>
      <c r="F121" s="19"/>
      <c r="G121" s="19"/>
      <c r="H121" s="19"/>
      <c r="I121" s="19"/>
      <c r="J121" s="19"/>
      <c r="K121" s="19"/>
      <c r="L121" s="17"/>
    </row>
    <row r="122" s="2" customFormat="1" ht="16.5" customHeight="1">
      <c r="A122" s="35"/>
      <c r="B122" s="36"/>
      <c r="C122" s="37"/>
      <c r="D122" s="37"/>
      <c r="E122" s="182" t="s">
        <v>167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823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73" t="str">
        <f>E13</f>
        <v>D.1.4.1 - Objekt II.stupeň ZŠ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20</v>
      </c>
      <c r="D126" s="37"/>
      <c r="E126" s="37"/>
      <c r="F126" s="24" t="str">
        <f>F16</f>
        <v>Loučka</v>
      </c>
      <c r="G126" s="37"/>
      <c r="H126" s="37"/>
      <c r="I126" s="29" t="s">
        <v>22</v>
      </c>
      <c r="J126" s="76" t="str">
        <f>IF(J16="","",J16)</f>
        <v>3. 6. 2021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40.05" customHeight="1">
      <c r="A128" s="35"/>
      <c r="B128" s="36"/>
      <c r="C128" s="29" t="s">
        <v>24</v>
      </c>
      <c r="D128" s="37"/>
      <c r="E128" s="37"/>
      <c r="F128" s="24" t="str">
        <f>E19</f>
        <v xml:space="preserve">Obec Loučka </v>
      </c>
      <c r="G128" s="37"/>
      <c r="H128" s="37"/>
      <c r="I128" s="29" t="s">
        <v>29</v>
      </c>
      <c r="J128" s="33" t="str">
        <f>E25</f>
        <v>BP projekt,s.r.o.Valašské Meziříčí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27</v>
      </c>
      <c r="D129" s="37"/>
      <c r="E129" s="37"/>
      <c r="F129" s="24" t="str">
        <f>IF(E22="","",E22)</f>
        <v>Vyplň údaj</v>
      </c>
      <c r="G129" s="37"/>
      <c r="H129" s="37"/>
      <c r="I129" s="29" t="s">
        <v>31</v>
      </c>
      <c r="J129" s="33" t="str">
        <f>E28</f>
        <v>Fajfrová Irena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0.32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11" customFormat="1" ht="29.28" customHeight="1">
      <c r="A131" s="198"/>
      <c r="B131" s="199"/>
      <c r="C131" s="200" t="s">
        <v>204</v>
      </c>
      <c r="D131" s="201" t="s">
        <v>58</v>
      </c>
      <c r="E131" s="201" t="s">
        <v>54</v>
      </c>
      <c r="F131" s="201" t="s">
        <v>55</v>
      </c>
      <c r="G131" s="201" t="s">
        <v>205</v>
      </c>
      <c r="H131" s="201" t="s">
        <v>206</v>
      </c>
      <c r="I131" s="201" t="s">
        <v>207</v>
      </c>
      <c r="J131" s="202" t="s">
        <v>176</v>
      </c>
      <c r="K131" s="203" t="s">
        <v>208</v>
      </c>
      <c r="L131" s="204"/>
      <c r="M131" s="97" t="s">
        <v>1</v>
      </c>
      <c r="N131" s="98" t="s">
        <v>37</v>
      </c>
      <c r="O131" s="98" t="s">
        <v>209</v>
      </c>
      <c r="P131" s="98" t="s">
        <v>210</v>
      </c>
      <c r="Q131" s="98" t="s">
        <v>211</v>
      </c>
      <c r="R131" s="98" t="s">
        <v>212</v>
      </c>
      <c r="S131" s="98" t="s">
        <v>213</v>
      </c>
      <c r="T131" s="99" t="s">
        <v>214</v>
      </c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</row>
    <row r="132" s="2" customFormat="1" ht="22.8" customHeight="1">
      <c r="A132" s="35"/>
      <c r="B132" s="36"/>
      <c r="C132" s="104" t="s">
        <v>215</v>
      </c>
      <c r="D132" s="37"/>
      <c r="E132" s="37"/>
      <c r="F132" s="37"/>
      <c r="G132" s="37"/>
      <c r="H132" s="37"/>
      <c r="I132" s="37"/>
      <c r="J132" s="205">
        <f>BK132</f>
        <v>0</v>
      </c>
      <c r="K132" s="37"/>
      <c r="L132" s="41"/>
      <c r="M132" s="100"/>
      <c r="N132" s="206"/>
      <c r="O132" s="101"/>
      <c r="P132" s="207">
        <f>P133+P136</f>
        <v>0</v>
      </c>
      <c r="Q132" s="101"/>
      <c r="R132" s="207">
        <f>R133+R136</f>
        <v>0.40413399999999999</v>
      </c>
      <c r="S132" s="101"/>
      <c r="T132" s="208">
        <f>T133+T136</f>
        <v>1.1853199999999999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72</v>
      </c>
      <c r="AU132" s="14" t="s">
        <v>178</v>
      </c>
      <c r="BK132" s="209">
        <f>BK133+BK136</f>
        <v>0</v>
      </c>
    </row>
    <row r="133" s="12" customFormat="1" ht="25.92" customHeight="1">
      <c r="A133" s="12"/>
      <c r="B133" s="210"/>
      <c r="C133" s="211"/>
      <c r="D133" s="212" t="s">
        <v>72</v>
      </c>
      <c r="E133" s="213" t="s">
        <v>832</v>
      </c>
      <c r="F133" s="213" t="s">
        <v>833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81</v>
      </c>
      <c r="AT133" s="222" t="s">
        <v>72</v>
      </c>
      <c r="AU133" s="222" t="s">
        <v>73</v>
      </c>
      <c r="AY133" s="221" t="s">
        <v>218</v>
      </c>
      <c r="BK133" s="223">
        <f>SUM(BK134:BK135)</f>
        <v>0</v>
      </c>
    </row>
    <row r="134" s="2" customFormat="1" ht="24.15" customHeight="1">
      <c r="A134" s="35"/>
      <c r="B134" s="36"/>
      <c r="C134" s="226" t="s">
        <v>79</v>
      </c>
      <c r="D134" s="226" t="s">
        <v>221</v>
      </c>
      <c r="E134" s="227" t="s">
        <v>834</v>
      </c>
      <c r="F134" s="228" t="s">
        <v>835</v>
      </c>
      <c r="G134" s="229" t="s">
        <v>836</v>
      </c>
      <c r="H134" s="230">
        <v>72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425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425</v>
      </c>
      <c r="BM134" s="238" t="s">
        <v>837</v>
      </c>
    </row>
    <row r="135" s="2" customFormat="1" ht="24.15" customHeight="1">
      <c r="A135" s="35"/>
      <c r="B135" s="36"/>
      <c r="C135" s="226" t="s">
        <v>81</v>
      </c>
      <c r="D135" s="226" t="s">
        <v>221</v>
      </c>
      <c r="E135" s="227" t="s">
        <v>838</v>
      </c>
      <c r="F135" s="228" t="s">
        <v>839</v>
      </c>
      <c r="G135" s="229" t="s">
        <v>451</v>
      </c>
      <c r="H135" s="251"/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425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425</v>
      </c>
      <c r="BM135" s="238" t="s">
        <v>840</v>
      </c>
    </row>
    <row r="136" s="12" customFormat="1" ht="25.92" customHeight="1">
      <c r="A136" s="12"/>
      <c r="B136" s="210"/>
      <c r="C136" s="211"/>
      <c r="D136" s="212" t="s">
        <v>72</v>
      </c>
      <c r="E136" s="213" t="s">
        <v>418</v>
      </c>
      <c r="F136" s="213" t="s">
        <v>419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P137+P139+P140+P154+P158+P173</f>
        <v>0</v>
      </c>
      <c r="Q136" s="218"/>
      <c r="R136" s="219">
        <f>R137+R139+R140+R154+R158+R173</f>
        <v>0.40413399999999999</v>
      </c>
      <c r="S136" s="218"/>
      <c r="T136" s="220">
        <f>T137+T139+T140+T154+T158+T173</f>
        <v>1.1853199999999999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81</v>
      </c>
      <c r="AT136" s="222" t="s">
        <v>72</v>
      </c>
      <c r="AU136" s="222" t="s">
        <v>73</v>
      </c>
      <c r="AY136" s="221" t="s">
        <v>218</v>
      </c>
      <c r="BK136" s="223">
        <f>BK137+BK139+BK140+BK154+BK158+BK173</f>
        <v>0</v>
      </c>
    </row>
    <row r="137" s="12" customFormat="1" ht="22.8" customHeight="1">
      <c r="A137" s="12"/>
      <c r="B137" s="210"/>
      <c r="C137" s="211"/>
      <c r="D137" s="212" t="s">
        <v>72</v>
      </c>
      <c r="E137" s="224" t="s">
        <v>841</v>
      </c>
      <c r="F137" s="224" t="s">
        <v>842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0.0031199999999999999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81</v>
      </c>
      <c r="AT137" s="222" t="s">
        <v>72</v>
      </c>
      <c r="AU137" s="222" t="s">
        <v>79</v>
      </c>
      <c r="AY137" s="221" t="s">
        <v>218</v>
      </c>
      <c r="BK137" s="223">
        <f>BK138</f>
        <v>0</v>
      </c>
    </row>
    <row r="138" s="2" customFormat="1" ht="16.5" customHeight="1">
      <c r="A138" s="35"/>
      <c r="B138" s="36"/>
      <c r="C138" s="226" t="s">
        <v>89</v>
      </c>
      <c r="D138" s="226" t="s">
        <v>221</v>
      </c>
      <c r="E138" s="227" t="s">
        <v>843</v>
      </c>
      <c r="F138" s="228" t="s">
        <v>844</v>
      </c>
      <c r="G138" s="229" t="s">
        <v>224</v>
      </c>
      <c r="H138" s="230">
        <v>4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0.00077999999999999999</v>
      </c>
      <c r="R138" s="236">
        <f>Q138*H138</f>
        <v>0.0031199999999999999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425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425</v>
      </c>
      <c r="BM138" s="238" t="s">
        <v>845</v>
      </c>
    </row>
    <row r="139" s="12" customFormat="1" ht="22.8" customHeight="1">
      <c r="A139" s="12"/>
      <c r="B139" s="210"/>
      <c r="C139" s="211"/>
      <c r="D139" s="212" t="s">
        <v>72</v>
      </c>
      <c r="E139" s="224" t="s">
        <v>846</v>
      </c>
      <c r="F139" s="224" t="s">
        <v>847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v>0</v>
      </c>
      <c r="Q139" s="218"/>
      <c r="R139" s="219">
        <v>0</v>
      </c>
      <c r="S139" s="218"/>
      <c r="T139" s="220"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81</v>
      </c>
      <c r="AT139" s="222" t="s">
        <v>72</v>
      </c>
      <c r="AU139" s="222" t="s">
        <v>79</v>
      </c>
      <c r="AY139" s="221" t="s">
        <v>218</v>
      </c>
      <c r="BK139" s="223">
        <v>0</v>
      </c>
    </row>
    <row r="140" s="12" customFormat="1" ht="22.8" customHeight="1">
      <c r="A140" s="12"/>
      <c r="B140" s="210"/>
      <c r="C140" s="211"/>
      <c r="D140" s="212" t="s">
        <v>72</v>
      </c>
      <c r="E140" s="224" t="s">
        <v>848</v>
      </c>
      <c r="F140" s="224" t="s">
        <v>849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SUM(P141:P153)</f>
        <v>0</v>
      </c>
      <c r="Q140" s="218"/>
      <c r="R140" s="219">
        <f>SUM(R141:R153)</f>
        <v>0.12903999999999996</v>
      </c>
      <c r="S140" s="218"/>
      <c r="T140" s="220">
        <f>SUM(T141:T153)</f>
        <v>0.43049999999999999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81</v>
      </c>
      <c r="AT140" s="222" t="s">
        <v>72</v>
      </c>
      <c r="AU140" s="222" t="s">
        <v>79</v>
      </c>
      <c r="AY140" s="221" t="s">
        <v>218</v>
      </c>
      <c r="BK140" s="223">
        <f>SUM(BK141:BK153)</f>
        <v>0</v>
      </c>
    </row>
    <row r="141" s="2" customFormat="1" ht="21.75" customHeight="1">
      <c r="A141" s="35"/>
      <c r="B141" s="36"/>
      <c r="C141" s="226" t="s">
        <v>850</v>
      </c>
      <c r="D141" s="226" t="s">
        <v>221</v>
      </c>
      <c r="E141" s="227" t="s">
        <v>851</v>
      </c>
      <c r="F141" s="228" t="s">
        <v>852</v>
      </c>
      <c r="G141" s="229" t="s">
        <v>247</v>
      </c>
      <c r="H141" s="230">
        <v>20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2.0000000000000002E-05</v>
      </c>
      <c r="R141" s="236">
        <f>Q141*H141</f>
        <v>0.00040000000000000002</v>
      </c>
      <c r="S141" s="236">
        <v>0.001</v>
      </c>
      <c r="T141" s="237">
        <f>S141*H141</f>
        <v>0.02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425</v>
      </c>
      <c r="AT141" s="238" t="s">
        <v>221</v>
      </c>
      <c r="AU141" s="238" t="s">
        <v>81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425</v>
      </c>
      <c r="BM141" s="238" t="s">
        <v>853</v>
      </c>
    </row>
    <row r="142" s="2" customFormat="1" ht="21.75" customHeight="1">
      <c r="A142" s="35"/>
      <c r="B142" s="36"/>
      <c r="C142" s="226" t="s">
        <v>309</v>
      </c>
      <c r="D142" s="226" t="s">
        <v>221</v>
      </c>
      <c r="E142" s="227" t="s">
        <v>854</v>
      </c>
      <c r="F142" s="228" t="s">
        <v>855</v>
      </c>
      <c r="G142" s="229" t="s">
        <v>247</v>
      </c>
      <c r="H142" s="230">
        <v>120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2.0000000000000002E-05</v>
      </c>
      <c r="R142" s="236">
        <f>Q142*H142</f>
        <v>0.0024000000000000002</v>
      </c>
      <c r="S142" s="236">
        <v>0.0032000000000000002</v>
      </c>
      <c r="T142" s="237">
        <f>S142*H142</f>
        <v>0.38400000000000001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425</v>
      </c>
      <c r="AT142" s="238" t="s">
        <v>221</v>
      </c>
      <c r="AU142" s="238" t="s">
        <v>81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425</v>
      </c>
      <c r="BM142" s="238" t="s">
        <v>856</v>
      </c>
    </row>
    <row r="143" s="2" customFormat="1" ht="24.15" customHeight="1">
      <c r="A143" s="35"/>
      <c r="B143" s="36"/>
      <c r="C143" s="226" t="s">
        <v>312</v>
      </c>
      <c r="D143" s="226" t="s">
        <v>221</v>
      </c>
      <c r="E143" s="227" t="s">
        <v>857</v>
      </c>
      <c r="F143" s="228" t="s">
        <v>858</v>
      </c>
      <c r="G143" s="229" t="s">
        <v>247</v>
      </c>
      <c r="H143" s="230">
        <v>10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0.00036999999999999999</v>
      </c>
      <c r="R143" s="236">
        <f>Q143*H143</f>
        <v>0.0037000000000000002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425</v>
      </c>
      <c r="AT143" s="238" t="s">
        <v>221</v>
      </c>
      <c r="AU143" s="238" t="s">
        <v>81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425</v>
      </c>
      <c r="BM143" s="238" t="s">
        <v>859</v>
      </c>
    </row>
    <row r="144" s="2" customFormat="1" ht="24.15" customHeight="1">
      <c r="A144" s="35"/>
      <c r="B144" s="36"/>
      <c r="C144" s="226" t="s">
        <v>121</v>
      </c>
      <c r="D144" s="226" t="s">
        <v>221</v>
      </c>
      <c r="E144" s="227" t="s">
        <v>860</v>
      </c>
      <c r="F144" s="228" t="s">
        <v>861</v>
      </c>
      <c r="G144" s="229" t="s">
        <v>247</v>
      </c>
      <c r="H144" s="230">
        <v>20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0.00044999999999999999</v>
      </c>
      <c r="R144" s="236">
        <f>Q144*H144</f>
        <v>0.0089999999999999993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425</v>
      </c>
      <c r="AT144" s="238" t="s">
        <v>221</v>
      </c>
      <c r="AU144" s="238" t="s">
        <v>81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425</v>
      </c>
      <c r="BM144" s="238" t="s">
        <v>862</v>
      </c>
    </row>
    <row r="145" s="2" customFormat="1" ht="24.15" customHeight="1">
      <c r="A145" s="35"/>
      <c r="B145" s="36"/>
      <c r="C145" s="226" t="s">
        <v>127</v>
      </c>
      <c r="D145" s="226" t="s">
        <v>221</v>
      </c>
      <c r="E145" s="227" t="s">
        <v>863</v>
      </c>
      <c r="F145" s="228" t="s">
        <v>864</v>
      </c>
      <c r="G145" s="229" t="s">
        <v>247</v>
      </c>
      <c r="H145" s="230">
        <v>115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0.00068999999999999997</v>
      </c>
      <c r="R145" s="236">
        <f>Q145*H145</f>
        <v>0.07934999999999999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425</v>
      </c>
      <c r="AT145" s="238" t="s">
        <v>221</v>
      </c>
      <c r="AU145" s="238" t="s">
        <v>81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425</v>
      </c>
      <c r="BM145" s="238" t="s">
        <v>865</v>
      </c>
    </row>
    <row r="146" s="2" customFormat="1" ht="16.5" customHeight="1">
      <c r="A146" s="35"/>
      <c r="B146" s="36"/>
      <c r="C146" s="226" t="s">
        <v>130</v>
      </c>
      <c r="D146" s="226" t="s">
        <v>221</v>
      </c>
      <c r="E146" s="227" t="s">
        <v>866</v>
      </c>
      <c r="F146" s="228" t="s">
        <v>867</v>
      </c>
      <c r="G146" s="229" t="s">
        <v>247</v>
      </c>
      <c r="H146" s="230">
        <v>25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3.0000000000000001E-05</v>
      </c>
      <c r="R146" s="236">
        <f>Q146*H146</f>
        <v>0.00075000000000000002</v>
      </c>
      <c r="S146" s="236">
        <v>0.00106</v>
      </c>
      <c r="T146" s="237">
        <f>S146*H146</f>
        <v>0.026499999999999999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425</v>
      </c>
      <c r="AT146" s="238" t="s">
        <v>221</v>
      </c>
      <c r="AU146" s="238" t="s">
        <v>81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425</v>
      </c>
      <c r="BM146" s="238" t="s">
        <v>868</v>
      </c>
    </row>
    <row r="147" s="2" customFormat="1" ht="16.5" customHeight="1">
      <c r="A147" s="35"/>
      <c r="B147" s="36"/>
      <c r="C147" s="226" t="s">
        <v>869</v>
      </c>
      <c r="D147" s="226" t="s">
        <v>221</v>
      </c>
      <c r="E147" s="227" t="s">
        <v>870</v>
      </c>
      <c r="F147" s="228" t="s">
        <v>871</v>
      </c>
      <c r="G147" s="229" t="s">
        <v>247</v>
      </c>
      <c r="H147" s="230">
        <v>220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425</v>
      </c>
      <c r="AT147" s="238" t="s">
        <v>221</v>
      </c>
      <c r="AU147" s="238" t="s">
        <v>81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425</v>
      </c>
      <c r="BM147" s="238" t="s">
        <v>872</v>
      </c>
    </row>
    <row r="148" s="2" customFormat="1" ht="16.5" customHeight="1">
      <c r="A148" s="35"/>
      <c r="B148" s="36"/>
      <c r="C148" s="226" t="s">
        <v>8</v>
      </c>
      <c r="D148" s="226" t="s">
        <v>221</v>
      </c>
      <c r="E148" s="227" t="s">
        <v>873</v>
      </c>
      <c r="F148" s="228" t="s">
        <v>874</v>
      </c>
      <c r="G148" s="229" t="s">
        <v>224</v>
      </c>
      <c r="H148" s="230">
        <v>4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1.0000000000000001E-05</v>
      </c>
      <c r="R148" s="236">
        <f>Q148*H148</f>
        <v>4.0000000000000003E-05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425</v>
      </c>
      <c r="AT148" s="238" t="s">
        <v>221</v>
      </c>
      <c r="AU148" s="238" t="s">
        <v>81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425</v>
      </c>
      <c r="BM148" s="238" t="s">
        <v>875</v>
      </c>
    </row>
    <row r="149" s="2" customFormat="1" ht="37.8" customHeight="1">
      <c r="A149" s="35"/>
      <c r="B149" s="36"/>
      <c r="C149" s="226" t="s">
        <v>425</v>
      </c>
      <c r="D149" s="226" t="s">
        <v>221</v>
      </c>
      <c r="E149" s="227" t="s">
        <v>876</v>
      </c>
      <c r="F149" s="228" t="s">
        <v>877</v>
      </c>
      <c r="G149" s="229" t="s">
        <v>247</v>
      </c>
      <c r="H149" s="230">
        <v>20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6.9999999999999994E-05</v>
      </c>
      <c r="R149" s="236">
        <f>Q149*H149</f>
        <v>0.0013999999999999998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425</v>
      </c>
      <c r="AT149" s="238" t="s">
        <v>221</v>
      </c>
      <c r="AU149" s="238" t="s">
        <v>81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425</v>
      </c>
      <c r="BM149" s="238" t="s">
        <v>878</v>
      </c>
    </row>
    <row r="150" s="2" customFormat="1" ht="37.8" customHeight="1">
      <c r="A150" s="35"/>
      <c r="B150" s="36"/>
      <c r="C150" s="226" t="s">
        <v>879</v>
      </c>
      <c r="D150" s="226" t="s">
        <v>221</v>
      </c>
      <c r="E150" s="227" t="s">
        <v>880</v>
      </c>
      <c r="F150" s="228" t="s">
        <v>881</v>
      </c>
      <c r="G150" s="229" t="s">
        <v>247</v>
      </c>
      <c r="H150" s="230">
        <v>75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0.00012</v>
      </c>
      <c r="R150" s="236">
        <f>Q150*H150</f>
        <v>0.0090000000000000011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425</v>
      </c>
      <c r="AT150" s="238" t="s">
        <v>221</v>
      </c>
      <c r="AU150" s="238" t="s">
        <v>81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425</v>
      </c>
      <c r="BM150" s="238" t="s">
        <v>882</v>
      </c>
    </row>
    <row r="151" s="2" customFormat="1" ht="37.8" customHeight="1">
      <c r="A151" s="35"/>
      <c r="B151" s="36"/>
      <c r="C151" s="226" t="s">
        <v>883</v>
      </c>
      <c r="D151" s="226" t="s">
        <v>221</v>
      </c>
      <c r="E151" s="227" t="s">
        <v>884</v>
      </c>
      <c r="F151" s="228" t="s">
        <v>885</v>
      </c>
      <c r="G151" s="229" t="s">
        <v>247</v>
      </c>
      <c r="H151" s="230">
        <v>115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0.00020000000000000001</v>
      </c>
      <c r="R151" s="236">
        <f>Q151*H151</f>
        <v>0.023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425</v>
      </c>
      <c r="AT151" s="238" t="s">
        <v>221</v>
      </c>
      <c r="AU151" s="238" t="s">
        <v>81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425</v>
      </c>
      <c r="BM151" s="238" t="s">
        <v>886</v>
      </c>
    </row>
    <row r="152" s="2" customFormat="1" ht="24.15" customHeight="1">
      <c r="A152" s="35"/>
      <c r="B152" s="36"/>
      <c r="C152" s="226" t="s">
        <v>887</v>
      </c>
      <c r="D152" s="226" t="s">
        <v>221</v>
      </c>
      <c r="E152" s="227" t="s">
        <v>888</v>
      </c>
      <c r="F152" s="228" t="s">
        <v>889</v>
      </c>
      <c r="G152" s="229" t="s">
        <v>233</v>
      </c>
      <c r="H152" s="230">
        <v>0.43099999999999999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425</v>
      </c>
      <c r="AT152" s="238" t="s">
        <v>221</v>
      </c>
      <c r="AU152" s="238" t="s">
        <v>81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425</v>
      </c>
      <c r="BM152" s="238" t="s">
        <v>890</v>
      </c>
    </row>
    <row r="153" s="2" customFormat="1" ht="24.15" customHeight="1">
      <c r="A153" s="35"/>
      <c r="B153" s="36"/>
      <c r="C153" s="226" t="s">
        <v>891</v>
      </c>
      <c r="D153" s="226" t="s">
        <v>221</v>
      </c>
      <c r="E153" s="227" t="s">
        <v>892</v>
      </c>
      <c r="F153" s="228" t="s">
        <v>893</v>
      </c>
      <c r="G153" s="229" t="s">
        <v>451</v>
      </c>
      <c r="H153" s="251"/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425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425</v>
      </c>
      <c r="BM153" s="238" t="s">
        <v>894</v>
      </c>
    </row>
    <row r="154" s="12" customFormat="1" ht="22.8" customHeight="1">
      <c r="A154" s="12"/>
      <c r="B154" s="210"/>
      <c r="C154" s="211"/>
      <c r="D154" s="212" t="s">
        <v>72</v>
      </c>
      <c r="E154" s="224" t="s">
        <v>895</v>
      </c>
      <c r="F154" s="224" t="s">
        <v>896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SUM(P155:P157)</f>
        <v>0</v>
      </c>
      <c r="Q154" s="218"/>
      <c r="R154" s="219">
        <f>SUM(R155:R157)</f>
        <v>0.0081899999999999994</v>
      </c>
      <c r="S154" s="218"/>
      <c r="T154" s="220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81</v>
      </c>
      <c r="AT154" s="222" t="s">
        <v>72</v>
      </c>
      <c r="AU154" s="222" t="s">
        <v>79</v>
      </c>
      <c r="AY154" s="221" t="s">
        <v>218</v>
      </c>
      <c r="BK154" s="223">
        <f>SUM(BK155:BK157)</f>
        <v>0</v>
      </c>
    </row>
    <row r="155" s="2" customFormat="1" ht="24.15" customHeight="1">
      <c r="A155" s="35"/>
      <c r="B155" s="36"/>
      <c r="C155" s="226" t="s">
        <v>7</v>
      </c>
      <c r="D155" s="226" t="s">
        <v>221</v>
      </c>
      <c r="E155" s="227" t="s">
        <v>897</v>
      </c>
      <c r="F155" s="228" t="s">
        <v>898</v>
      </c>
      <c r="G155" s="229" t="s">
        <v>224</v>
      </c>
      <c r="H155" s="230">
        <v>9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0.00013999999999999999</v>
      </c>
      <c r="R155" s="236">
        <f>Q155*H155</f>
        <v>0.0012599999999999998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425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425</v>
      </c>
      <c r="BM155" s="238" t="s">
        <v>899</v>
      </c>
    </row>
    <row r="156" s="2" customFormat="1" ht="16.5" customHeight="1">
      <c r="A156" s="35"/>
      <c r="B156" s="36"/>
      <c r="C156" s="226" t="s">
        <v>900</v>
      </c>
      <c r="D156" s="226" t="s">
        <v>221</v>
      </c>
      <c r="E156" s="227" t="s">
        <v>901</v>
      </c>
      <c r="F156" s="228" t="s">
        <v>902</v>
      </c>
      <c r="G156" s="229" t="s">
        <v>224</v>
      </c>
      <c r="H156" s="230">
        <v>9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0.00076999999999999996</v>
      </c>
      <c r="R156" s="236">
        <f>Q156*H156</f>
        <v>0.0069299999999999995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425</v>
      </c>
      <c r="AT156" s="238" t="s">
        <v>221</v>
      </c>
      <c r="AU156" s="238" t="s">
        <v>81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425</v>
      </c>
      <c r="BM156" s="238" t="s">
        <v>903</v>
      </c>
    </row>
    <row r="157" s="2" customFormat="1" ht="24.15" customHeight="1">
      <c r="A157" s="35"/>
      <c r="B157" s="36"/>
      <c r="C157" s="226" t="s">
        <v>904</v>
      </c>
      <c r="D157" s="226" t="s">
        <v>221</v>
      </c>
      <c r="E157" s="227" t="s">
        <v>905</v>
      </c>
      <c r="F157" s="228" t="s">
        <v>906</v>
      </c>
      <c r="G157" s="229" t="s">
        <v>451</v>
      </c>
      <c r="H157" s="251"/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425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425</v>
      </c>
      <c r="BM157" s="238" t="s">
        <v>907</v>
      </c>
    </row>
    <row r="158" s="12" customFormat="1" ht="22.8" customHeight="1">
      <c r="A158" s="12"/>
      <c r="B158" s="210"/>
      <c r="C158" s="211"/>
      <c r="D158" s="212" t="s">
        <v>72</v>
      </c>
      <c r="E158" s="224" t="s">
        <v>908</v>
      </c>
      <c r="F158" s="224" t="s">
        <v>909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SUM(P159:P172)</f>
        <v>0</v>
      </c>
      <c r="Q158" s="218"/>
      <c r="R158" s="219">
        <f>SUM(R159:R172)</f>
        <v>0.24946399999999999</v>
      </c>
      <c r="S158" s="218"/>
      <c r="T158" s="220">
        <f>SUM(T159:T172)</f>
        <v>0.75481999999999994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81</v>
      </c>
      <c r="AT158" s="222" t="s">
        <v>72</v>
      </c>
      <c r="AU158" s="222" t="s">
        <v>79</v>
      </c>
      <c r="AY158" s="221" t="s">
        <v>218</v>
      </c>
      <c r="BK158" s="223">
        <f>SUM(BK159:BK172)</f>
        <v>0</v>
      </c>
    </row>
    <row r="159" s="2" customFormat="1" ht="24.15" customHeight="1">
      <c r="A159" s="35"/>
      <c r="B159" s="36"/>
      <c r="C159" s="226" t="s">
        <v>910</v>
      </c>
      <c r="D159" s="226" t="s">
        <v>221</v>
      </c>
      <c r="E159" s="227" t="s">
        <v>911</v>
      </c>
      <c r="F159" s="228" t="s">
        <v>912</v>
      </c>
      <c r="G159" s="229" t="s">
        <v>224</v>
      </c>
      <c r="H159" s="230">
        <v>9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425</v>
      </c>
      <c r="AT159" s="238" t="s">
        <v>221</v>
      </c>
      <c r="AU159" s="238" t="s">
        <v>81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425</v>
      </c>
      <c r="BM159" s="238" t="s">
        <v>913</v>
      </c>
    </row>
    <row r="160" s="2" customFormat="1" ht="16.5" customHeight="1">
      <c r="A160" s="35"/>
      <c r="B160" s="36"/>
      <c r="C160" s="226" t="s">
        <v>230</v>
      </c>
      <c r="D160" s="226" t="s">
        <v>221</v>
      </c>
      <c r="E160" s="227" t="s">
        <v>914</v>
      </c>
      <c r="F160" s="228" t="s">
        <v>915</v>
      </c>
      <c r="G160" s="229" t="s">
        <v>238</v>
      </c>
      <c r="H160" s="230">
        <v>31.399999999999999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0.023800000000000002</v>
      </c>
      <c r="T160" s="237">
        <f>S160*H160</f>
        <v>0.74731999999999998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425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425</v>
      </c>
      <c r="BM160" s="238" t="s">
        <v>916</v>
      </c>
    </row>
    <row r="161" s="2" customFormat="1" ht="24.15" customHeight="1">
      <c r="A161" s="35"/>
      <c r="B161" s="36"/>
      <c r="C161" s="226" t="s">
        <v>917</v>
      </c>
      <c r="D161" s="226" t="s">
        <v>221</v>
      </c>
      <c r="E161" s="227" t="s">
        <v>918</v>
      </c>
      <c r="F161" s="228" t="s">
        <v>919</v>
      </c>
      <c r="G161" s="229" t="s">
        <v>238</v>
      </c>
      <c r="H161" s="230">
        <v>39.600000000000001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425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425</v>
      </c>
      <c r="BM161" s="238" t="s">
        <v>920</v>
      </c>
    </row>
    <row r="162" s="2" customFormat="1" ht="24.15" customHeight="1">
      <c r="A162" s="35"/>
      <c r="B162" s="36"/>
      <c r="C162" s="226" t="s">
        <v>921</v>
      </c>
      <c r="D162" s="226" t="s">
        <v>221</v>
      </c>
      <c r="E162" s="227" t="s">
        <v>922</v>
      </c>
      <c r="F162" s="228" t="s">
        <v>923</v>
      </c>
      <c r="G162" s="229" t="s">
        <v>238</v>
      </c>
      <c r="H162" s="230">
        <v>39.600000000000001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0.00139</v>
      </c>
      <c r="R162" s="236">
        <f>Q162*H162</f>
        <v>0.055044000000000003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425</v>
      </c>
      <c r="AT162" s="238" t="s">
        <v>221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425</v>
      </c>
      <c r="BM162" s="238" t="s">
        <v>924</v>
      </c>
    </row>
    <row r="163" s="2" customFormat="1" ht="24.15" customHeight="1">
      <c r="A163" s="35"/>
      <c r="B163" s="36"/>
      <c r="C163" s="226" t="s">
        <v>925</v>
      </c>
      <c r="D163" s="226" t="s">
        <v>221</v>
      </c>
      <c r="E163" s="227" t="s">
        <v>926</v>
      </c>
      <c r="F163" s="228" t="s">
        <v>927</v>
      </c>
      <c r="G163" s="229" t="s">
        <v>224</v>
      </c>
      <c r="H163" s="230">
        <v>2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0.0071999999999999998</v>
      </c>
      <c r="R163" s="236">
        <f>Q163*H163</f>
        <v>0.0144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425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425</v>
      </c>
      <c r="BM163" s="238" t="s">
        <v>928</v>
      </c>
    </row>
    <row r="164" s="2" customFormat="1" ht="24.15" customHeight="1">
      <c r="A164" s="35"/>
      <c r="B164" s="36"/>
      <c r="C164" s="226" t="s">
        <v>253</v>
      </c>
      <c r="D164" s="226" t="s">
        <v>221</v>
      </c>
      <c r="E164" s="227" t="s">
        <v>929</v>
      </c>
      <c r="F164" s="228" t="s">
        <v>930</v>
      </c>
      <c r="G164" s="229" t="s">
        <v>224</v>
      </c>
      <c r="H164" s="230">
        <v>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0.040439999999999997</v>
      </c>
      <c r="R164" s="236">
        <f>Q164*H164</f>
        <v>0.040439999999999997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425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425</v>
      </c>
      <c r="BM164" s="238" t="s">
        <v>931</v>
      </c>
    </row>
    <row r="165" s="2" customFormat="1" ht="24.15" customHeight="1">
      <c r="A165" s="35"/>
      <c r="B165" s="36"/>
      <c r="C165" s="226" t="s">
        <v>430</v>
      </c>
      <c r="D165" s="226" t="s">
        <v>221</v>
      </c>
      <c r="E165" s="227" t="s">
        <v>932</v>
      </c>
      <c r="F165" s="228" t="s">
        <v>933</v>
      </c>
      <c r="G165" s="229" t="s">
        <v>224</v>
      </c>
      <c r="H165" s="230">
        <v>2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0.016549999999999999</v>
      </c>
      <c r="R165" s="236">
        <f>Q165*H165</f>
        <v>0.033099999999999997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425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425</v>
      </c>
      <c r="BM165" s="238" t="s">
        <v>934</v>
      </c>
    </row>
    <row r="166" s="2" customFormat="1" ht="24.15" customHeight="1">
      <c r="A166" s="35"/>
      <c r="B166" s="36"/>
      <c r="C166" s="226" t="s">
        <v>935</v>
      </c>
      <c r="D166" s="226" t="s">
        <v>221</v>
      </c>
      <c r="E166" s="227" t="s">
        <v>936</v>
      </c>
      <c r="F166" s="228" t="s">
        <v>937</v>
      </c>
      <c r="G166" s="229" t="s">
        <v>224</v>
      </c>
      <c r="H166" s="230">
        <v>3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0.025159999999999998</v>
      </c>
      <c r="R166" s="236">
        <f>Q166*H166</f>
        <v>0.075479999999999992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425</v>
      </c>
      <c r="AT166" s="238" t="s">
        <v>221</v>
      </c>
      <c r="AU166" s="238" t="s">
        <v>81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425</v>
      </c>
      <c r="BM166" s="238" t="s">
        <v>938</v>
      </c>
    </row>
    <row r="167" s="2" customFormat="1" ht="24.15" customHeight="1">
      <c r="A167" s="35"/>
      <c r="B167" s="36"/>
      <c r="C167" s="226" t="s">
        <v>939</v>
      </c>
      <c r="D167" s="226" t="s">
        <v>221</v>
      </c>
      <c r="E167" s="227" t="s">
        <v>940</v>
      </c>
      <c r="F167" s="228" t="s">
        <v>941</v>
      </c>
      <c r="G167" s="229" t="s">
        <v>224</v>
      </c>
      <c r="H167" s="230">
        <v>1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0.0309</v>
      </c>
      <c r="R167" s="236">
        <f>Q167*H167</f>
        <v>0.0309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425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425</v>
      </c>
      <c r="BM167" s="238" t="s">
        <v>942</v>
      </c>
    </row>
    <row r="168" s="2" customFormat="1" ht="21.75" customHeight="1">
      <c r="A168" s="35"/>
      <c r="B168" s="36"/>
      <c r="C168" s="226" t="s">
        <v>943</v>
      </c>
      <c r="D168" s="226" t="s">
        <v>221</v>
      </c>
      <c r="E168" s="227" t="s">
        <v>944</v>
      </c>
      <c r="F168" s="228" t="s">
        <v>945</v>
      </c>
      <c r="G168" s="229" t="s">
        <v>238</v>
      </c>
      <c r="H168" s="230">
        <v>39.600000000000001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88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425</v>
      </c>
      <c r="AT168" s="238" t="s">
        <v>221</v>
      </c>
      <c r="AU168" s="238" t="s">
        <v>81</v>
      </c>
      <c r="AY168" s="14" t="s">
        <v>218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425</v>
      </c>
      <c r="BM168" s="238" t="s">
        <v>946</v>
      </c>
    </row>
    <row r="169" s="2" customFormat="1" ht="24.15" customHeight="1">
      <c r="A169" s="35"/>
      <c r="B169" s="36"/>
      <c r="C169" s="226" t="s">
        <v>947</v>
      </c>
      <c r="D169" s="226" t="s">
        <v>221</v>
      </c>
      <c r="E169" s="227" t="s">
        <v>948</v>
      </c>
      <c r="F169" s="228" t="s">
        <v>949</v>
      </c>
      <c r="G169" s="229" t="s">
        <v>224</v>
      </c>
      <c r="H169" s="230">
        <v>10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1.0000000000000001E-05</v>
      </c>
      <c r="R169" s="236">
        <f>Q169*H169</f>
        <v>0.00010000000000000001</v>
      </c>
      <c r="S169" s="236">
        <v>0.00075000000000000002</v>
      </c>
      <c r="T169" s="237">
        <f>S169*H169</f>
        <v>0.0074999999999999997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425</v>
      </c>
      <c r="AT169" s="238" t="s">
        <v>221</v>
      </c>
      <c r="AU169" s="238" t="s">
        <v>81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425</v>
      </c>
      <c r="BM169" s="238" t="s">
        <v>950</v>
      </c>
    </row>
    <row r="170" s="2" customFormat="1" ht="16.5" customHeight="1">
      <c r="A170" s="35"/>
      <c r="B170" s="36"/>
      <c r="C170" s="226" t="s">
        <v>951</v>
      </c>
      <c r="D170" s="226" t="s">
        <v>221</v>
      </c>
      <c r="E170" s="227" t="s">
        <v>952</v>
      </c>
      <c r="F170" s="228" t="s">
        <v>953</v>
      </c>
      <c r="G170" s="229" t="s">
        <v>238</v>
      </c>
      <c r="H170" s="230">
        <v>31.399999999999999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425</v>
      </c>
      <c r="AT170" s="238" t="s">
        <v>221</v>
      </c>
      <c r="AU170" s="238" t="s">
        <v>81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425</v>
      </c>
      <c r="BM170" s="238" t="s">
        <v>954</v>
      </c>
    </row>
    <row r="171" s="2" customFormat="1" ht="33" customHeight="1">
      <c r="A171" s="35"/>
      <c r="B171" s="36"/>
      <c r="C171" s="226" t="s">
        <v>955</v>
      </c>
      <c r="D171" s="226" t="s">
        <v>221</v>
      </c>
      <c r="E171" s="227" t="s">
        <v>956</v>
      </c>
      <c r="F171" s="228" t="s">
        <v>957</v>
      </c>
      <c r="G171" s="229" t="s">
        <v>233</v>
      </c>
      <c r="H171" s="230">
        <v>2.8999999999999999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425</v>
      </c>
      <c r="AT171" s="238" t="s">
        <v>221</v>
      </c>
      <c r="AU171" s="238" t="s">
        <v>81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425</v>
      </c>
      <c r="BM171" s="238" t="s">
        <v>958</v>
      </c>
    </row>
    <row r="172" s="2" customFormat="1" ht="24.15" customHeight="1">
      <c r="A172" s="35"/>
      <c r="B172" s="36"/>
      <c r="C172" s="226" t="s">
        <v>959</v>
      </c>
      <c r="D172" s="226" t="s">
        <v>221</v>
      </c>
      <c r="E172" s="227" t="s">
        <v>960</v>
      </c>
      <c r="F172" s="228" t="s">
        <v>961</v>
      </c>
      <c r="G172" s="229" t="s">
        <v>451</v>
      </c>
      <c r="H172" s="251"/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425</v>
      </c>
      <c r="AT172" s="238" t="s">
        <v>221</v>
      </c>
      <c r="AU172" s="238" t="s">
        <v>81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425</v>
      </c>
      <c r="BM172" s="238" t="s">
        <v>962</v>
      </c>
    </row>
    <row r="173" s="12" customFormat="1" ht="22.8" customHeight="1">
      <c r="A173" s="12"/>
      <c r="B173" s="210"/>
      <c r="C173" s="211"/>
      <c r="D173" s="212" t="s">
        <v>72</v>
      </c>
      <c r="E173" s="224" t="s">
        <v>963</v>
      </c>
      <c r="F173" s="224" t="s">
        <v>964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SUM(P174:P177)</f>
        <v>0</v>
      </c>
      <c r="Q173" s="218"/>
      <c r="R173" s="219">
        <f>SUM(R174:R177)</f>
        <v>0.014319999999999999</v>
      </c>
      <c r="S173" s="218"/>
      <c r="T173" s="220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81</v>
      </c>
      <c r="AT173" s="222" t="s">
        <v>72</v>
      </c>
      <c r="AU173" s="222" t="s">
        <v>79</v>
      </c>
      <c r="AY173" s="221" t="s">
        <v>218</v>
      </c>
      <c r="BK173" s="223">
        <f>SUM(BK174:BK177)</f>
        <v>0</v>
      </c>
    </row>
    <row r="174" s="2" customFormat="1" ht="24.15" customHeight="1">
      <c r="A174" s="35"/>
      <c r="B174" s="36"/>
      <c r="C174" s="226" t="s">
        <v>965</v>
      </c>
      <c r="D174" s="226" t="s">
        <v>221</v>
      </c>
      <c r="E174" s="227" t="s">
        <v>966</v>
      </c>
      <c r="F174" s="228" t="s">
        <v>967</v>
      </c>
      <c r="G174" s="229" t="s">
        <v>238</v>
      </c>
      <c r="H174" s="230">
        <v>10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88"/>
      <c r="P174" s="236">
        <f>O174*H174</f>
        <v>0</v>
      </c>
      <c r="Q174" s="236">
        <v>0.00019000000000000001</v>
      </c>
      <c r="R174" s="236">
        <f>Q174*H174</f>
        <v>0.0019000000000000002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425</v>
      </c>
      <c r="AT174" s="238" t="s">
        <v>221</v>
      </c>
      <c r="AU174" s="238" t="s">
        <v>81</v>
      </c>
      <c r="AY174" s="14" t="s">
        <v>218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425</v>
      </c>
      <c r="BM174" s="238" t="s">
        <v>968</v>
      </c>
    </row>
    <row r="175" s="2" customFormat="1" ht="24.15" customHeight="1">
      <c r="A175" s="35"/>
      <c r="B175" s="36"/>
      <c r="C175" s="226" t="s">
        <v>969</v>
      </c>
      <c r="D175" s="226" t="s">
        <v>221</v>
      </c>
      <c r="E175" s="227" t="s">
        <v>970</v>
      </c>
      <c r="F175" s="228" t="s">
        <v>971</v>
      </c>
      <c r="G175" s="229" t="s">
        <v>247</v>
      </c>
      <c r="H175" s="230">
        <v>50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88"/>
      <c r="P175" s="236">
        <f>O175*H175</f>
        <v>0</v>
      </c>
      <c r="Q175" s="236">
        <v>2.0000000000000002E-05</v>
      </c>
      <c r="R175" s="236">
        <f>Q175*H175</f>
        <v>0.001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425</v>
      </c>
      <c r="AT175" s="238" t="s">
        <v>221</v>
      </c>
      <c r="AU175" s="238" t="s">
        <v>81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425</v>
      </c>
      <c r="BM175" s="238" t="s">
        <v>972</v>
      </c>
    </row>
    <row r="176" s="2" customFormat="1" ht="24.15" customHeight="1">
      <c r="A176" s="35"/>
      <c r="B176" s="36"/>
      <c r="C176" s="226" t="s">
        <v>973</v>
      </c>
      <c r="D176" s="226" t="s">
        <v>221</v>
      </c>
      <c r="E176" s="227" t="s">
        <v>974</v>
      </c>
      <c r="F176" s="228" t="s">
        <v>975</v>
      </c>
      <c r="G176" s="229" t="s">
        <v>238</v>
      </c>
      <c r="H176" s="230">
        <v>32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0.00031</v>
      </c>
      <c r="R176" s="236">
        <f>Q176*H176</f>
        <v>0.00992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425</v>
      </c>
      <c r="AT176" s="238" t="s">
        <v>221</v>
      </c>
      <c r="AU176" s="238" t="s">
        <v>81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425</v>
      </c>
      <c r="BM176" s="238" t="s">
        <v>976</v>
      </c>
    </row>
    <row r="177" s="2" customFormat="1" ht="24.15" customHeight="1">
      <c r="A177" s="35"/>
      <c r="B177" s="36"/>
      <c r="C177" s="226" t="s">
        <v>977</v>
      </c>
      <c r="D177" s="226" t="s">
        <v>221</v>
      </c>
      <c r="E177" s="227" t="s">
        <v>978</v>
      </c>
      <c r="F177" s="228" t="s">
        <v>979</v>
      </c>
      <c r="G177" s="229" t="s">
        <v>247</v>
      </c>
      <c r="H177" s="230">
        <v>50</v>
      </c>
      <c r="I177" s="231"/>
      <c r="J177" s="232">
        <f>ROUND(I177*H177,2)</f>
        <v>0</v>
      </c>
      <c r="K177" s="233"/>
      <c r="L177" s="41"/>
      <c r="M177" s="252" t="s">
        <v>1</v>
      </c>
      <c r="N177" s="253" t="s">
        <v>38</v>
      </c>
      <c r="O177" s="254"/>
      <c r="P177" s="255">
        <f>O177*H177</f>
        <v>0</v>
      </c>
      <c r="Q177" s="255">
        <v>3.0000000000000001E-05</v>
      </c>
      <c r="R177" s="255">
        <f>Q177*H177</f>
        <v>0.0015</v>
      </c>
      <c r="S177" s="255">
        <v>0</v>
      </c>
      <c r="T177" s="2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425</v>
      </c>
      <c r="AT177" s="238" t="s">
        <v>221</v>
      </c>
      <c r="AU177" s="238" t="s">
        <v>81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425</v>
      </c>
      <c r="BM177" s="238" t="s">
        <v>980</v>
      </c>
    </row>
    <row r="178" s="2" customFormat="1" ht="6.96" customHeight="1">
      <c r="A178" s="35"/>
      <c r="B178" s="63"/>
      <c r="C178" s="64"/>
      <c r="D178" s="64"/>
      <c r="E178" s="64"/>
      <c r="F178" s="64"/>
      <c r="G178" s="64"/>
      <c r="H178" s="64"/>
      <c r="I178" s="64"/>
      <c r="J178" s="64"/>
      <c r="K178" s="64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sheet="1" autoFilter="0" formatColumns="0" formatRows="0" objects="1" scenarios="1" spinCount="100000" saltValue="a1cdqOynH2YRyYqhHgg2qeWWNGk9Bw7pOwhTww+PDqE5oOrMah0/J2rKQY9mqSi95noPwqVDGGgBQSIGknf0hA==" hashValue="0s4zcXIV+xXmG7+vnQTpuwHYZAoWpd7QJxM+MnPhIYyblpJ0JGDPzi+iB09xZlMSrpVjOVCsv3P5Q/CnZTPkEQ==" algorithmName="SHA-512" password="CC35"/>
  <autoFilter ref="C131:K17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981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170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">
        <v>171</v>
      </c>
      <c r="F19" s="35"/>
      <c r="G19" s="35"/>
      <c r="H19" s="35"/>
      <c r="I19" s="148" t="s">
        <v>26</v>
      </c>
      <c r="J19" s="138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">
        <v>172</v>
      </c>
      <c r="F25" s="35"/>
      <c r="G25" s="35"/>
      <c r="H25" s="35"/>
      <c r="I25" s="148" t="s">
        <v>26</v>
      </c>
      <c r="J25" s="138" t="s">
        <v>1</v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">
        <v>1</v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">
        <v>173</v>
      </c>
      <c r="F28" s="35"/>
      <c r="G28" s="35"/>
      <c r="H28" s="35"/>
      <c r="I28" s="148" t="s">
        <v>26</v>
      </c>
      <c r="J28" s="138" t="s">
        <v>1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ROUND(J132,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ROUND((SUM(BE132:BE167)),  2)</f>
        <v>0</v>
      </c>
      <c r="G37" s="35"/>
      <c r="H37" s="35"/>
      <c r="I37" s="162">
        <v>0.20999999999999999</v>
      </c>
      <c r="J37" s="161">
        <f>ROUND(((SUM(BE132:BE167))*I37),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ROUND((SUM(BF132:BF167)),  2)</f>
        <v>0</v>
      </c>
      <c r="G38" s="35"/>
      <c r="H38" s="35"/>
      <c r="I38" s="162">
        <v>0.14999999999999999</v>
      </c>
      <c r="J38" s="161">
        <f>ROUND(((SUM(BF132:BF167))*I38),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ROUND((SUM(BG132:BG167)),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ROUND((SUM(BH132:BH167)),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ROUND((SUM(BI132:BI167)),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D.1.4.2 - Hygienický objekt I.stupeň ZŠ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>Loučka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24</v>
      </c>
      <c r="D95" s="37"/>
      <c r="E95" s="37"/>
      <c r="F95" s="24" t="str">
        <f>E19</f>
        <v xml:space="preserve">Obec Loučka </v>
      </c>
      <c r="G95" s="37"/>
      <c r="H95" s="37"/>
      <c r="I95" s="29" t="s">
        <v>29</v>
      </c>
      <c r="J95" s="33" t="str">
        <f>E25</f>
        <v>BP projekt,s.r.o.Valašské Meziříčí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>Fajfrová Irena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J132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825</v>
      </c>
      <c r="E101" s="190"/>
      <c r="F101" s="190"/>
      <c r="G101" s="190"/>
      <c r="H101" s="190"/>
      <c r="I101" s="190"/>
      <c r="J101" s="191">
        <f>J133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187</v>
      </c>
      <c r="E102" s="190"/>
      <c r="F102" s="190"/>
      <c r="G102" s="190"/>
      <c r="H102" s="190"/>
      <c r="I102" s="190"/>
      <c r="J102" s="191">
        <f>J136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3"/>
      <c r="C103" s="129"/>
      <c r="D103" s="194" t="s">
        <v>826</v>
      </c>
      <c r="E103" s="195"/>
      <c r="F103" s="195"/>
      <c r="G103" s="195"/>
      <c r="H103" s="195"/>
      <c r="I103" s="195"/>
      <c r="J103" s="196">
        <f>J137</f>
        <v>0</v>
      </c>
      <c r="K103" s="129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3"/>
      <c r="C104" s="129"/>
      <c r="D104" s="194" t="s">
        <v>827</v>
      </c>
      <c r="E104" s="195"/>
      <c r="F104" s="195"/>
      <c r="G104" s="195"/>
      <c r="H104" s="195"/>
      <c r="I104" s="195"/>
      <c r="J104" s="196">
        <f>J139</f>
        <v>0</v>
      </c>
      <c r="K104" s="129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29"/>
      <c r="D105" s="194" t="s">
        <v>828</v>
      </c>
      <c r="E105" s="195"/>
      <c r="F105" s="195"/>
      <c r="G105" s="195"/>
      <c r="H105" s="195"/>
      <c r="I105" s="195"/>
      <c r="J105" s="196">
        <f>J141</f>
        <v>0</v>
      </c>
      <c r="K105" s="129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29"/>
      <c r="D106" s="194" t="s">
        <v>829</v>
      </c>
      <c r="E106" s="195"/>
      <c r="F106" s="195"/>
      <c r="G106" s="195"/>
      <c r="H106" s="195"/>
      <c r="I106" s="195"/>
      <c r="J106" s="196">
        <f>J152</f>
        <v>0</v>
      </c>
      <c r="K106" s="129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29"/>
      <c r="D107" s="194" t="s">
        <v>830</v>
      </c>
      <c r="E107" s="195"/>
      <c r="F107" s="195"/>
      <c r="G107" s="195"/>
      <c r="H107" s="195"/>
      <c r="I107" s="195"/>
      <c r="J107" s="196">
        <f>J156</f>
        <v>0</v>
      </c>
      <c r="K107" s="129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29"/>
      <c r="D108" s="194" t="s">
        <v>831</v>
      </c>
      <c r="E108" s="195"/>
      <c r="F108" s="195"/>
      <c r="G108" s="195"/>
      <c r="H108" s="195"/>
      <c r="I108" s="195"/>
      <c r="J108" s="196">
        <f>J166</f>
        <v>0</v>
      </c>
      <c r="K108" s="129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203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181" t="str">
        <f>E7</f>
        <v>IROP - Stavební úpravy a přístavba objektu učeben v ZŠ Loučka</v>
      </c>
      <c r="F118" s="29"/>
      <c r="G118" s="29"/>
      <c r="H118" s="29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" customFormat="1" ht="12" customHeight="1">
      <c r="B119" s="18"/>
      <c r="C119" s="29" t="s">
        <v>164</v>
      </c>
      <c r="D119" s="19"/>
      <c r="E119" s="19"/>
      <c r="F119" s="19"/>
      <c r="G119" s="19"/>
      <c r="H119" s="19"/>
      <c r="I119" s="19"/>
      <c r="J119" s="19"/>
      <c r="K119" s="19"/>
      <c r="L119" s="17"/>
    </row>
    <row r="120" s="1" customFormat="1" ht="16.5" customHeight="1">
      <c r="B120" s="18"/>
      <c r="C120" s="19"/>
      <c r="D120" s="19"/>
      <c r="E120" s="181" t="s">
        <v>165</v>
      </c>
      <c r="F120" s="19"/>
      <c r="G120" s="19"/>
      <c r="H120" s="19"/>
      <c r="I120" s="19"/>
      <c r="J120" s="19"/>
      <c r="K120" s="19"/>
      <c r="L120" s="17"/>
    </row>
    <row r="121" s="1" customFormat="1" ht="12" customHeight="1">
      <c r="B121" s="18"/>
      <c r="C121" s="29" t="s">
        <v>166</v>
      </c>
      <c r="D121" s="19"/>
      <c r="E121" s="19"/>
      <c r="F121" s="19"/>
      <c r="G121" s="19"/>
      <c r="H121" s="19"/>
      <c r="I121" s="19"/>
      <c r="J121" s="19"/>
      <c r="K121" s="19"/>
      <c r="L121" s="17"/>
    </row>
    <row r="122" s="2" customFormat="1" ht="16.5" customHeight="1">
      <c r="A122" s="35"/>
      <c r="B122" s="36"/>
      <c r="C122" s="37"/>
      <c r="D122" s="37"/>
      <c r="E122" s="182" t="s">
        <v>167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823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73" t="str">
        <f>E13</f>
        <v>D.1.4.2 - Hygienický objekt I.stupeň ZŠ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20</v>
      </c>
      <c r="D126" s="37"/>
      <c r="E126" s="37"/>
      <c r="F126" s="24" t="str">
        <f>F16</f>
        <v>Loučka</v>
      </c>
      <c r="G126" s="37"/>
      <c r="H126" s="37"/>
      <c r="I126" s="29" t="s">
        <v>22</v>
      </c>
      <c r="J126" s="76" t="str">
        <f>IF(J16="","",J16)</f>
        <v>3. 6. 2021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40.05" customHeight="1">
      <c r="A128" s="35"/>
      <c r="B128" s="36"/>
      <c r="C128" s="29" t="s">
        <v>24</v>
      </c>
      <c r="D128" s="37"/>
      <c r="E128" s="37"/>
      <c r="F128" s="24" t="str">
        <f>E19</f>
        <v xml:space="preserve">Obec Loučka </v>
      </c>
      <c r="G128" s="37"/>
      <c r="H128" s="37"/>
      <c r="I128" s="29" t="s">
        <v>29</v>
      </c>
      <c r="J128" s="33" t="str">
        <f>E25</f>
        <v>BP projekt,s.r.o.Valašské Meziříčí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27</v>
      </c>
      <c r="D129" s="37"/>
      <c r="E129" s="37"/>
      <c r="F129" s="24" t="str">
        <f>IF(E22="","",E22)</f>
        <v>Vyplň údaj</v>
      </c>
      <c r="G129" s="37"/>
      <c r="H129" s="37"/>
      <c r="I129" s="29" t="s">
        <v>31</v>
      </c>
      <c r="J129" s="33" t="str">
        <f>E28</f>
        <v>Fajfrová Irena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0.32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11" customFormat="1" ht="29.28" customHeight="1">
      <c r="A131" s="198"/>
      <c r="B131" s="199"/>
      <c r="C131" s="200" t="s">
        <v>204</v>
      </c>
      <c r="D131" s="201" t="s">
        <v>58</v>
      </c>
      <c r="E131" s="201" t="s">
        <v>54</v>
      </c>
      <c r="F131" s="201" t="s">
        <v>55</v>
      </c>
      <c r="G131" s="201" t="s">
        <v>205</v>
      </c>
      <c r="H131" s="201" t="s">
        <v>206</v>
      </c>
      <c r="I131" s="201" t="s">
        <v>207</v>
      </c>
      <c r="J131" s="202" t="s">
        <v>176</v>
      </c>
      <c r="K131" s="203" t="s">
        <v>208</v>
      </c>
      <c r="L131" s="204"/>
      <c r="M131" s="97" t="s">
        <v>1</v>
      </c>
      <c r="N131" s="98" t="s">
        <v>37</v>
      </c>
      <c r="O131" s="98" t="s">
        <v>209</v>
      </c>
      <c r="P131" s="98" t="s">
        <v>210</v>
      </c>
      <c r="Q131" s="98" t="s">
        <v>211</v>
      </c>
      <c r="R131" s="98" t="s">
        <v>212</v>
      </c>
      <c r="S131" s="98" t="s">
        <v>213</v>
      </c>
      <c r="T131" s="99" t="s">
        <v>214</v>
      </c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</row>
    <row r="132" s="2" customFormat="1" ht="22.8" customHeight="1">
      <c r="A132" s="35"/>
      <c r="B132" s="36"/>
      <c r="C132" s="104" t="s">
        <v>215</v>
      </c>
      <c r="D132" s="37"/>
      <c r="E132" s="37"/>
      <c r="F132" s="37"/>
      <c r="G132" s="37"/>
      <c r="H132" s="37"/>
      <c r="I132" s="37"/>
      <c r="J132" s="205">
        <f>BK132</f>
        <v>0</v>
      </c>
      <c r="K132" s="37"/>
      <c r="L132" s="41"/>
      <c r="M132" s="100"/>
      <c r="N132" s="206"/>
      <c r="O132" s="101"/>
      <c r="P132" s="207">
        <f>P133+P136</f>
        <v>0</v>
      </c>
      <c r="Q132" s="101"/>
      <c r="R132" s="207">
        <f>R133+R136</f>
        <v>0.14050799999999999</v>
      </c>
      <c r="S132" s="101"/>
      <c r="T132" s="208">
        <f>T133+T136</f>
        <v>0.77175000000000005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72</v>
      </c>
      <c r="AU132" s="14" t="s">
        <v>178</v>
      </c>
      <c r="BK132" s="209">
        <f>BK133+BK136</f>
        <v>0</v>
      </c>
    </row>
    <row r="133" s="12" customFormat="1" ht="25.92" customHeight="1">
      <c r="A133" s="12"/>
      <c r="B133" s="210"/>
      <c r="C133" s="211"/>
      <c r="D133" s="212" t="s">
        <v>72</v>
      </c>
      <c r="E133" s="213" t="s">
        <v>832</v>
      </c>
      <c r="F133" s="213" t="s">
        <v>833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81</v>
      </c>
      <c r="AT133" s="222" t="s">
        <v>72</v>
      </c>
      <c r="AU133" s="222" t="s">
        <v>73</v>
      </c>
      <c r="AY133" s="221" t="s">
        <v>218</v>
      </c>
      <c r="BK133" s="223">
        <f>SUM(BK134:BK135)</f>
        <v>0</v>
      </c>
    </row>
    <row r="134" s="2" customFormat="1" ht="24.15" customHeight="1">
      <c r="A134" s="35"/>
      <c r="B134" s="36"/>
      <c r="C134" s="226" t="s">
        <v>79</v>
      </c>
      <c r="D134" s="226" t="s">
        <v>221</v>
      </c>
      <c r="E134" s="227" t="s">
        <v>834</v>
      </c>
      <c r="F134" s="228" t="s">
        <v>835</v>
      </c>
      <c r="G134" s="229" t="s">
        <v>836</v>
      </c>
      <c r="H134" s="230">
        <v>36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425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425</v>
      </c>
      <c r="BM134" s="238" t="s">
        <v>982</v>
      </c>
    </row>
    <row r="135" s="2" customFormat="1" ht="24.15" customHeight="1">
      <c r="A135" s="35"/>
      <c r="B135" s="36"/>
      <c r="C135" s="226" t="s">
        <v>81</v>
      </c>
      <c r="D135" s="226" t="s">
        <v>221</v>
      </c>
      <c r="E135" s="227" t="s">
        <v>838</v>
      </c>
      <c r="F135" s="228" t="s">
        <v>839</v>
      </c>
      <c r="G135" s="229" t="s">
        <v>451</v>
      </c>
      <c r="H135" s="251"/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425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425</v>
      </c>
      <c r="BM135" s="238" t="s">
        <v>983</v>
      </c>
    </row>
    <row r="136" s="12" customFormat="1" ht="25.92" customHeight="1">
      <c r="A136" s="12"/>
      <c r="B136" s="210"/>
      <c r="C136" s="211"/>
      <c r="D136" s="212" t="s">
        <v>72</v>
      </c>
      <c r="E136" s="213" t="s">
        <v>418</v>
      </c>
      <c r="F136" s="213" t="s">
        <v>419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P137+P139+P141+P152+P156+P166</f>
        <v>0</v>
      </c>
      <c r="Q136" s="218"/>
      <c r="R136" s="219">
        <f>R137+R139+R141+R152+R156+R166</f>
        <v>0.14050799999999999</v>
      </c>
      <c r="S136" s="218"/>
      <c r="T136" s="220">
        <f>T137+T139+T141+T152+T156+T166</f>
        <v>0.77175000000000005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81</v>
      </c>
      <c r="AT136" s="222" t="s">
        <v>72</v>
      </c>
      <c r="AU136" s="222" t="s">
        <v>73</v>
      </c>
      <c r="AY136" s="221" t="s">
        <v>218</v>
      </c>
      <c r="BK136" s="223">
        <f>BK137+BK139+BK141+BK152+BK156+BK166</f>
        <v>0</v>
      </c>
    </row>
    <row r="137" s="12" customFormat="1" ht="22.8" customHeight="1">
      <c r="A137" s="12"/>
      <c r="B137" s="210"/>
      <c r="C137" s="211"/>
      <c r="D137" s="212" t="s">
        <v>72</v>
      </c>
      <c r="E137" s="224" t="s">
        <v>841</v>
      </c>
      <c r="F137" s="224" t="s">
        <v>842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0.0023400000000000001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81</v>
      </c>
      <c r="AT137" s="222" t="s">
        <v>72</v>
      </c>
      <c r="AU137" s="222" t="s">
        <v>79</v>
      </c>
      <c r="AY137" s="221" t="s">
        <v>218</v>
      </c>
      <c r="BK137" s="223">
        <f>BK138</f>
        <v>0</v>
      </c>
    </row>
    <row r="138" s="2" customFormat="1" ht="16.5" customHeight="1">
      <c r="A138" s="35"/>
      <c r="B138" s="36"/>
      <c r="C138" s="226" t="s">
        <v>309</v>
      </c>
      <c r="D138" s="226" t="s">
        <v>221</v>
      </c>
      <c r="E138" s="227" t="s">
        <v>843</v>
      </c>
      <c r="F138" s="228" t="s">
        <v>844</v>
      </c>
      <c r="G138" s="229" t="s">
        <v>224</v>
      </c>
      <c r="H138" s="230">
        <v>3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0.00077999999999999999</v>
      </c>
      <c r="R138" s="236">
        <f>Q138*H138</f>
        <v>0.0023400000000000001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425</v>
      </c>
      <c r="AT138" s="238" t="s">
        <v>221</v>
      </c>
      <c r="AU138" s="238" t="s">
        <v>81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425</v>
      </c>
      <c r="BM138" s="238" t="s">
        <v>984</v>
      </c>
    </row>
    <row r="139" s="12" customFormat="1" ht="22.8" customHeight="1">
      <c r="A139" s="12"/>
      <c r="B139" s="210"/>
      <c r="C139" s="211"/>
      <c r="D139" s="212" t="s">
        <v>72</v>
      </c>
      <c r="E139" s="224" t="s">
        <v>846</v>
      </c>
      <c r="F139" s="224" t="s">
        <v>847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P140</f>
        <v>0</v>
      </c>
      <c r="Q139" s="218"/>
      <c r="R139" s="219">
        <f>R140</f>
        <v>0.0046080000000000001</v>
      </c>
      <c r="S139" s="218"/>
      <c r="T139" s="22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81</v>
      </c>
      <c r="AT139" s="222" t="s">
        <v>72</v>
      </c>
      <c r="AU139" s="222" t="s">
        <v>79</v>
      </c>
      <c r="AY139" s="221" t="s">
        <v>218</v>
      </c>
      <c r="BK139" s="223">
        <f>BK140</f>
        <v>0</v>
      </c>
    </row>
    <row r="140" s="2" customFormat="1" ht="16.5" customHeight="1">
      <c r="A140" s="35"/>
      <c r="B140" s="36"/>
      <c r="C140" s="226" t="s">
        <v>312</v>
      </c>
      <c r="D140" s="226" t="s">
        <v>221</v>
      </c>
      <c r="E140" s="227" t="s">
        <v>985</v>
      </c>
      <c r="F140" s="228" t="s">
        <v>986</v>
      </c>
      <c r="G140" s="229" t="s">
        <v>247</v>
      </c>
      <c r="H140" s="230">
        <v>1.8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0.0025600000000000002</v>
      </c>
      <c r="R140" s="236">
        <f>Q140*H140</f>
        <v>0.0046080000000000001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425</v>
      </c>
      <c r="AT140" s="238" t="s">
        <v>221</v>
      </c>
      <c r="AU140" s="238" t="s">
        <v>81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425</v>
      </c>
      <c r="BM140" s="238" t="s">
        <v>987</v>
      </c>
    </row>
    <row r="141" s="12" customFormat="1" ht="22.8" customHeight="1">
      <c r="A141" s="12"/>
      <c r="B141" s="210"/>
      <c r="C141" s="211"/>
      <c r="D141" s="212" t="s">
        <v>72</v>
      </c>
      <c r="E141" s="224" t="s">
        <v>848</v>
      </c>
      <c r="F141" s="224" t="s">
        <v>849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SUM(P142:P151)</f>
        <v>0</v>
      </c>
      <c r="Q141" s="218"/>
      <c r="R141" s="219">
        <f>SUM(R142:R151)</f>
        <v>0.04333999999999999</v>
      </c>
      <c r="S141" s="218"/>
      <c r="T141" s="220">
        <f>SUM(T142:T151)</f>
        <v>0.13800000000000001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81</v>
      </c>
      <c r="AT141" s="222" t="s">
        <v>72</v>
      </c>
      <c r="AU141" s="222" t="s">
        <v>79</v>
      </c>
      <c r="AY141" s="221" t="s">
        <v>218</v>
      </c>
      <c r="BK141" s="223">
        <f>SUM(BK142:BK151)</f>
        <v>0</v>
      </c>
    </row>
    <row r="142" s="2" customFormat="1" ht="21.75" customHeight="1">
      <c r="A142" s="35"/>
      <c r="B142" s="36"/>
      <c r="C142" s="226" t="s">
        <v>121</v>
      </c>
      <c r="D142" s="226" t="s">
        <v>221</v>
      </c>
      <c r="E142" s="227" t="s">
        <v>851</v>
      </c>
      <c r="F142" s="228" t="s">
        <v>852</v>
      </c>
      <c r="G142" s="229" t="s">
        <v>247</v>
      </c>
      <c r="H142" s="230">
        <v>10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2.0000000000000002E-05</v>
      </c>
      <c r="R142" s="236">
        <f>Q142*H142</f>
        <v>0.00020000000000000001</v>
      </c>
      <c r="S142" s="236">
        <v>0.001</v>
      </c>
      <c r="T142" s="237">
        <f>S142*H142</f>
        <v>0.01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425</v>
      </c>
      <c r="AT142" s="238" t="s">
        <v>221</v>
      </c>
      <c r="AU142" s="238" t="s">
        <v>81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425</v>
      </c>
      <c r="BM142" s="238" t="s">
        <v>988</v>
      </c>
    </row>
    <row r="143" s="2" customFormat="1" ht="21.75" customHeight="1">
      <c r="A143" s="35"/>
      <c r="B143" s="36"/>
      <c r="C143" s="226" t="s">
        <v>124</v>
      </c>
      <c r="D143" s="226" t="s">
        <v>221</v>
      </c>
      <c r="E143" s="227" t="s">
        <v>854</v>
      </c>
      <c r="F143" s="228" t="s">
        <v>855</v>
      </c>
      <c r="G143" s="229" t="s">
        <v>247</v>
      </c>
      <c r="H143" s="230">
        <v>40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2.0000000000000002E-05</v>
      </c>
      <c r="R143" s="236">
        <f>Q143*H143</f>
        <v>0.00080000000000000004</v>
      </c>
      <c r="S143" s="236">
        <v>0.0032000000000000002</v>
      </c>
      <c r="T143" s="237">
        <f>S143*H143</f>
        <v>0.128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425</v>
      </c>
      <c r="AT143" s="238" t="s">
        <v>221</v>
      </c>
      <c r="AU143" s="238" t="s">
        <v>81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425</v>
      </c>
      <c r="BM143" s="238" t="s">
        <v>989</v>
      </c>
    </row>
    <row r="144" s="2" customFormat="1" ht="24.15" customHeight="1">
      <c r="A144" s="35"/>
      <c r="B144" s="36"/>
      <c r="C144" s="226" t="s">
        <v>127</v>
      </c>
      <c r="D144" s="226" t="s">
        <v>221</v>
      </c>
      <c r="E144" s="227" t="s">
        <v>857</v>
      </c>
      <c r="F144" s="228" t="s">
        <v>858</v>
      </c>
      <c r="G144" s="229" t="s">
        <v>247</v>
      </c>
      <c r="H144" s="230">
        <v>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0.00036999999999999999</v>
      </c>
      <c r="R144" s="236">
        <f>Q144*H144</f>
        <v>0.0018500000000000001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425</v>
      </c>
      <c r="AT144" s="238" t="s">
        <v>221</v>
      </c>
      <c r="AU144" s="238" t="s">
        <v>81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425</v>
      </c>
      <c r="BM144" s="238" t="s">
        <v>990</v>
      </c>
    </row>
    <row r="145" s="2" customFormat="1" ht="24.15" customHeight="1">
      <c r="A145" s="35"/>
      <c r="B145" s="36"/>
      <c r="C145" s="226" t="s">
        <v>130</v>
      </c>
      <c r="D145" s="226" t="s">
        <v>221</v>
      </c>
      <c r="E145" s="227" t="s">
        <v>860</v>
      </c>
      <c r="F145" s="228" t="s">
        <v>861</v>
      </c>
      <c r="G145" s="229" t="s">
        <v>247</v>
      </c>
      <c r="H145" s="230">
        <v>35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0.00044999999999999999</v>
      </c>
      <c r="R145" s="236">
        <f>Q145*H145</f>
        <v>0.01575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425</v>
      </c>
      <c r="AT145" s="238" t="s">
        <v>221</v>
      </c>
      <c r="AU145" s="238" t="s">
        <v>81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425</v>
      </c>
      <c r="BM145" s="238" t="s">
        <v>991</v>
      </c>
    </row>
    <row r="146" s="2" customFormat="1" ht="24.15" customHeight="1">
      <c r="A146" s="35"/>
      <c r="B146" s="36"/>
      <c r="C146" s="226" t="s">
        <v>869</v>
      </c>
      <c r="D146" s="226" t="s">
        <v>221</v>
      </c>
      <c r="E146" s="227" t="s">
        <v>992</v>
      </c>
      <c r="F146" s="228" t="s">
        <v>993</v>
      </c>
      <c r="G146" s="229" t="s">
        <v>247</v>
      </c>
      <c r="H146" s="230">
        <v>37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0.00055999999999999995</v>
      </c>
      <c r="R146" s="236">
        <f>Q146*H146</f>
        <v>0.020719999999999999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425</v>
      </c>
      <c r="AT146" s="238" t="s">
        <v>221</v>
      </c>
      <c r="AU146" s="238" t="s">
        <v>81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425</v>
      </c>
      <c r="BM146" s="238" t="s">
        <v>994</v>
      </c>
    </row>
    <row r="147" s="2" customFormat="1" ht="16.5" customHeight="1">
      <c r="A147" s="35"/>
      <c r="B147" s="36"/>
      <c r="C147" s="226" t="s">
        <v>8</v>
      </c>
      <c r="D147" s="226" t="s">
        <v>221</v>
      </c>
      <c r="E147" s="227" t="s">
        <v>870</v>
      </c>
      <c r="F147" s="228" t="s">
        <v>871</v>
      </c>
      <c r="G147" s="229" t="s">
        <v>247</v>
      </c>
      <c r="H147" s="230">
        <v>80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425</v>
      </c>
      <c r="AT147" s="238" t="s">
        <v>221</v>
      </c>
      <c r="AU147" s="238" t="s">
        <v>81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425</v>
      </c>
      <c r="BM147" s="238" t="s">
        <v>995</v>
      </c>
    </row>
    <row r="148" s="2" customFormat="1" ht="16.5" customHeight="1">
      <c r="A148" s="35"/>
      <c r="B148" s="36"/>
      <c r="C148" s="226" t="s">
        <v>425</v>
      </c>
      <c r="D148" s="226" t="s">
        <v>221</v>
      </c>
      <c r="E148" s="227" t="s">
        <v>873</v>
      </c>
      <c r="F148" s="228" t="s">
        <v>874</v>
      </c>
      <c r="G148" s="229" t="s">
        <v>224</v>
      </c>
      <c r="H148" s="230">
        <v>2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1.0000000000000001E-05</v>
      </c>
      <c r="R148" s="236">
        <f>Q148*H148</f>
        <v>2.0000000000000002E-05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425</v>
      </c>
      <c r="AT148" s="238" t="s">
        <v>221</v>
      </c>
      <c r="AU148" s="238" t="s">
        <v>81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425</v>
      </c>
      <c r="BM148" s="238" t="s">
        <v>996</v>
      </c>
    </row>
    <row r="149" s="2" customFormat="1" ht="37.8" customHeight="1">
      <c r="A149" s="35"/>
      <c r="B149" s="36"/>
      <c r="C149" s="226" t="s">
        <v>430</v>
      </c>
      <c r="D149" s="226" t="s">
        <v>221</v>
      </c>
      <c r="E149" s="227" t="s">
        <v>997</v>
      </c>
      <c r="F149" s="228" t="s">
        <v>998</v>
      </c>
      <c r="G149" s="229" t="s">
        <v>247</v>
      </c>
      <c r="H149" s="230">
        <v>80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5.0000000000000002E-05</v>
      </c>
      <c r="R149" s="236">
        <f>Q149*H149</f>
        <v>0.0040000000000000001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425</v>
      </c>
      <c r="AT149" s="238" t="s">
        <v>221</v>
      </c>
      <c r="AU149" s="238" t="s">
        <v>81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425</v>
      </c>
      <c r="BM149" s="238" t="s">
        <v>999</v>
      </c>
    </row>
    <row r="150" s="2" customFormat="1" ht="24.15" customHeight="1">
      <c r="A150" s="35"/>
      <c r="B150" s="36"/>
      <c r="C150" s="226" t="s">
        <v>879</v>
      </c>
      <c r="D150" s="226" t="s">
        <v>221</v>
      </c>
      <c r="E150" s="227" t="s">
        <v>888</v>
      </c>
      <c r="F150" s="228" t="s">
        <v>889</v>
      </c>
      <c r="G150" s="229" t="s">
        <v>233</v>
      </c>
      <c r="H150" s="230">
        <v>0.13800000000000001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425</v>
      </c>
      <c r="AT150" s="238" t="s">
        <v>221</v>
      </c>
      <c r="AU150" s="238" t="s">
        <v>81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425</v>
      </c>
      <c r="BM150" s="238" t="s">
        <v>1000</v>
      </c>
    </row>
    <row r="151" s="2" customFormat="1" ht="24.15" customHeight="1">
      <c r="A151" s="35"/>
      <c r="B151" s="36"/>
      <c r="C151" s="226" t="s">
        <v>883</v>
      </c>
      <c r="D151" s="226" t="s">
        <v>221</v>
      </c>
      <c r="E151" s="227" t="s">
        <v>892</v>
      </c>
      <c r="F151" s="228" t="s">
        <v>893</v>
      </c>
      <c r="G151" s="229" t="s">
        <v>451</v>
      </c>
      <c r="H151" s="251"/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425</v>
      </c>
      <c r="AT151" s="238" t="s">
        <v>221</v>
      </c>
      <c r="AU151" s="238" t="s">
        <v>81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425</v>
      </c>
      <c r="BM151" s="238" t="s">
        <v>1001</v>
      </c>
    </row>
    <row r="152" s="12" customFormat="1" ht="22.8" customHeight="1">
      <c r="A152" s="12"/>
      <c r="B152" s="210"/>
      <c r="C152" s="211"/>
      <c r="D152" s="212" t="s">
        <v>72</v>
      </c>
      <c r="E152" s="224" t="s">
        <v>895</v>
      </c>
      <c r="F152" s="224" t="s">
        <v>896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SUM(P153:P155)</f>
        <v>0</v>
      </c>
      <c r="Q152" s="218"/>
      <c r="R152" s="219">
        <f>SUM(R153:R155)</f>
        <v>0.0063699999999999998</v>
      </c>
      <c r="S152" s="218"/>
      <c r="T152" s="22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81</v>
      </c>
      <c r="AT152" s="222" t="s">
        <v>72</v>
      </c>
      <c r="AU152" s="222" t="s">
        <v>79</v>
      </c>
      <c r="AY152" s="221" t="s">
        <v>218</v>
      </c>
      <c r="BK152" s="223">
        <f>SUM(BK153:BK155)</f>
        <v>0</v>
      </c>
    </row>
    <row r="153" s="2" customFormat="1" ht="24.15" customHeight="1">
      <c r="A153" s="35"/>
      <c r="B153" s="36"/>
      <c r="C153" s="226" t="s">
        <v>887</v>
      </c>
      <c r="D153" s="226" t="s">
        <v>221</v>
      </c>
      <c r="E153" s="227" t="s">
        <v>897</v>
      </c>
      <c r="F153" s="228" t="s">
        <v>898</v>
      </c>
      <c r="G153" s="229" t="s">
        <v>224</v>
      </c>
      <c r="H153" s="230">
        <v>7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0.00013999999999999999</v>
      </c>
      <c r="R153" s="236">
        <f>Q153*H153</f>
        <v>0.00097999999999999997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425</v>
      </c>
      <c r="AT153" s="238" t="s">
        <v>221</v>
      </c>
      <c r="AU153" s="238" t="s">
        <v>81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425</v>
      </c>
      <c r="BM153" s="238" t="s">
        <v>1002</v>
      </c>
    </row>
    <row r="154" s="2" customFormat="1" ht="16.5" customHeight="1">
      <c r="A154" s="35"/>
      <c r="B154" s="36"/>
      <c r="C154" s="226" t="s">
        <v>891</v>
      </c>
      <c r="D154" s="226" t="s">
        <v>221</v>
      </c>
      <c r="E154" s="227" t="s">
        <v>901</v>
      </c>
      <c r="F154" s="228" t="s">
        <v>902</v>
      </c>
      <c r="G154" s="229" t="s">
        <v>224</v>
      </c>
      <c r="H154" s="230">
        <v>7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0.00076999999999999996</v>
      </c>
      <c r="R154" s="236">
        <f>Q154*H154</f>
        <v>0.0053899999999999998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425</v>
      </c>
      <c r="AT154" s="238" t="s">
        <v>221</v>
      </c>
      <c r="AU154" s="238" t="s">
        <v>81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425</v>
      </c>
      <c r="BM154" s="238" t="s">
        <v>1003</v>
      </c>
    </row>
    <row r="155" s="2" customFormat="1" ht="24.15" customHeight="1">
      <c r="A155" s="35"/>
      <c r="B155" s="36"/>
      <c r="C155" s="226" t="s">
        <v>7</v>
      </c>
      <c r="D155" s="226" t="s">
        <v>221</v>
      </c>
      <c r="E155" s="227" t="s">
        <v>905</v>
      </c>
      <c r="F155" s="228" t="s">
        <v>906</v>
      </c>
      <c r="G155" s="229" t="s">
        <v>451</v>
      </c>
      <c r="H155" s="251"/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425</v>
      </c>
      <c r="AT155" s="238" t="s">
        <v>221</v>
      </c>
      <c r="AU155" s="238" t="s">
        <v>81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425</v>
      </c>
      <c r="BM155" s="238" t="s">
        <v>1004</v>
      </c>
    </row>
    <row r="156" s="12" customFormat="1" ht="22.8" customHeight="1">
      <c r="A156" s="12"/>
      <c r="B156" s="210"/>
      <c r="C156" s="211"/>
      <c r="D156" s="212" t="s">
        <v>72</v>
      </c>
      <c r="E156" s="224" t="s">
        <v>908</v>
      </c>
      <c r="F156" s="224" t="s">
        <v>909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SUM(P157:P165)</f>
        <v>0</v>
      </c>
      <c r="Q156" s="218"/>
      <c r="R156" s="219">
        <f>SUM(R157:R165)</f>
        <v>0.083449999999999996</v>
      </c>
      <c r="S156" s="218"/>
      <c r="T156" s="220">
        <f>SUM(T157:T165)</f>
        <v>0.63375000000000004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81</v>
      </c>
      <c r="AT156" s="222" t="s">
        <v>72</v>
      </c>
      <c r="AU156" s="222" t="s">
        <v>79</v>
      </c>
      <c r="AY156" s="221" t="s">
        <v>218</v>
      </c>
      <c r="BK156" s="223">
        <f>SUM(BK157:BK165)</f>
        <v>0</v>
      </c>
    </row>
    <row r="157" s="2" customFormat="1" ht="24.15" customHeight="1">
      <c r="A157" s="35"/>
      <c r="B157" s="36"/>
      <c r="C157" s="226" t="s">
        <v>900</v>
      </c>
      <c r="D157" s="226" t="s">
        <v>221</v>
      </c>
      <c r="E157" s="227" t="s">
        <v>911</v>
      </c>
      <c r="F157" s="228" t="s">
        <v>912</v>
      </c>
      <c r="G157" s="229" t="s">
        <v>224</v>
      </c>
      <c r="H157" s="230">
        <v>7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425</v>
      </c>
      <c r="AT157" s="238" t="s">
        <v>221</v>
      </c>
      <c r="AU157" s="238" t="s">
        <v>81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425</v>
      </c>
      <c r="BM157" s="238" t="s">
        <v>1005</v>
      </c>
    </row>
    <row r="158" s="2" customFormat="1" ht="16.5" customHeight="1">
      <c r="A158" s="35"/>
      <c r="B158" s="36"/>
      <c r="C158" s="226" t="s">
        <v>904</v>
      </c>
      <c r="D158" s="226" t="s">
        <v>221</v>
      </c>
      <c r="E158" s="227" t="s">
        <v>914</v>
      </c>
      <c r="F158" s="228" t="s">
        <v>915</v>
      </c>
      <c r="G158" s="229" t="s">
        <v>238</v>
      </c>
      <c r="H158" s="230">
        <v>26.25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0.023800000000000002</v>
      </c>
      <c r="T158" s="237">
        <f>S158*H158</f>
        <v>0.62475000000000003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425</v>
      </c>
      <c r="AT158" s="238" t="s">
        <v>221</v>
      </c>
      <c r="AU158" s="238" t="s">
        <v>81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425</v>
      </c>
      <c r="BM158" s="238" t="s">
        <v>1006</v>
      </c>
    </row>
    <row r="159" s="2" customFormat="1" ht="24.15" customHeight="1">
      <c r="A159" s="35"/>
      <c r="B159" s="36"/>
      <c r="C159" s="226" t="s">
        <v>910</v>
      </c>
      <c r="D159" s="226" t="s">
        <v>221</v>
      </c>
      <c r="E159" s="227" t="s">
        <v>926</v>
      </c>
      <c r="F159" s="228" t="s">
        <v>927</v>
      </c>
      <c r="G159" s="229" t="s">
        <v>224</v>
      </c>
      <c r="H159" s="230">
        <v>2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0.0071999999999999998</v>
      </c>
      <c r="R159" s="236">
        <f>Q159*H159</f>
        <v>0.0144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425</v>
      </c>
      <c r="AT159" s="238" t="s">
        <v>221</v>
      </c>
      <c r="AU159" s="238" t="s">
        <v>81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425</v>
      </c>
      <c r="BM159" s="238" t="s">
        <v>1007</v>
      </c>
    </row>
    <row r="160" s="2" customFormat="1" ht="24.15" customHeight="1">
      <c r="A160" s="35"/>
      <c r="B160" s="36"/>
      <c r="C160" s="226" t="s">
        <v>230</v>
      </c>
      <c r="D160" s="226" t="s">
        <v>221</v>
      </c>
      <c r="E160" s="227" t="s">
        <v>1008</v>
      </c>
      <c r="F160" s="228" t="s">
        <v>1009</v>
      </c>
      <c r="G160" s="229" t="s">
        <v>224</v>
      </c>
      <c r="H160" s="230">
        <v>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0.0096399999999999993</v>
      </c>
      <c r="R160" s="236">
        <f>Q160*H160</f>
        <v>0.019279999999999999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425</v>
      </c>
      <c r="AT160" s="238" t="s">
        <v>221</v>
      </c>
      <c r="AU160" s="238" t="s">
        <v>81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425</v>
      </c>
      <c r="BM160" s="238" t="s">
        <v>1010</v>
      </c>
    </row>
    <row r="161" s="2" customFormat="1" ht="24.15" customHeight="1">
      <c r="A161" s="35"/>
      <c r="B161" s="36"/>
      <c r="C161" s="226" t="s">
        <v>917</v>
      </c>
      <c r="D161" s="226" t="s">
        <v>221</v>
      </c>
      <c r="E161" s="227" t="s">
        <v>932</v>
      </c>
      <c r="F161" s="228" t="s">
        <v>933</v>
      </c>
      <c r="G161" s="229" t="s">
        <v>224</v>
      </c>
      <c r="H161" s="230">
        <v>3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88"/>
      <c r="P161" s="236">
        <f>O161*H161</f>
        <v>0</v>
      </c>
      <c r="Q161" s="236">
        <v>0.016549999999999999</v>
      </c>
      <c r="R161" s="236">
        <f>Q161*H161</f>
        <v>0.04965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425</v>
      </c>
      <c r="AT161" s="238" t="s">
        <v>221</v>
      </c>
      <c r="AU161" s="238" t="s">
        <v>81</v>
      </c>
      <c r="AY161" s="14" t="s">
        <v>218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425</v>
      </c>
      <c r="BM161" s="238" t="s">
        <v>1011</v>
      </c>
    </row>
    <row r="162" s="2" customFormat="1" ht="24.15" customHeight="1">
      <c r="A162" s="35"/>
      <c r="B162" s="36"/>
      <c r="C162" s="226" t="s">
        <v>921</v>
      </c>
      <c r="D162" s="226" t="s">
        <v>221</v>
      </c>
      <c r="E162" s="227" t="s">
        <v>948</v>
      </c>
      <c r="F162" s="228" t="s">
        <v>949</v>
      </c>
      <c r="G162" s="229" t="s">
        <v>224</v>
      </c>
      <c r="H162" s="230">
        <v>12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1.0000000000000001E-05</v>
      </c>
      <c r="R162" s="236">
        <f>Q162*H162</f>
        <v>0.00012000000000000002</v>
      </c>
      <c r="S162" s="236">
        <v>0.00075000000000000002</v>
      </c>
      <c r="T162" s="237">
        <f>S162*H162</f>
        <v>0.0090000000000000011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425</v>
      </c>
      <c r="AT162" s="238" t="s">
        <v>221</v>
      </c>
      <c r="AU162" s="238" t="s">
        <v>81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425</v>
      </c>
      <c r="BM162" s="238" t="s">
        <v>1012</v>
      </c>
    </row>
    <row r="163" s="2" customFormat="1" ht="16.5" customHeight="1">
      <c r="A163" s="35"/>
      <c r="B163" s="36"/>
      <c r="C163" s="226" t="s">
        <v>925</v>
      </c>
      <c r="D163" s="226" t="s">
        <v>221</v>
      </c>
      <c r="E163" s="227" t="s">
        <v>952</v>
      </c>
      <c r="F163" s="228" t="s">
        <v>953</v>
      </c>
      <c r="G163" s="229" t="s">
        <v>238</v>
      </c>
      <c r="H163" s="230">
        <v>26.25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425</v>
      </c>
      <c r="AT163" s="238" t="s">
        <v>221</v>
      </c>
      <c r="AU163" s="238" t="s">
        <v>81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425</v>
      </c>
      <c r="BM163" s="238" t="s">
        <v>1013</v>
      </c>
    </row>
    <row r="164" s="2" customFormat="1" ht="33" customHeight="1">
      <c r="A164" s="35"/>
      <c r="B164" s="36"/>
      <c r="C164" s="226" t="s">
        <v>244</v>
      </c>
      <c r="D164" s="226" t="s">
        <v>221</v>
      </c>
      <c r="E164" s="227" t="s">
        <v>956</v>
      </c>
      <c r="F164" s="228" t="s">
        <v>957</v>
      </c>
      <c r="G164" s="229" t="s">
        <v>233</v>
      </c>
      <c r="H164" s="230">
        <v>0.63400000000000001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425</v>
      </c>
      <c r="AT164" s="238" t="s">
        <v>221</v>
      </c>
      <c r="AU164" s="238" t="s">
        <v>81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425</v>
      </c>
      <c r="BM164" s="238" t="s">
        <v>1014</v>
      </c>
    </row>
    <row r="165" s="2" customFormat="1" ht="24.15" customHeight="1">
      <c r="A165" s="35"/>
      <c r="B165" s="36"/>
      <c r="C165" s="226" t="s">
        <v>249</v>
      </c>
      <c r="D165" s="226" t="s">
        <v>221</v>
      </c>
      <c r="E165" s="227" t="s">
        <v>960</v>
      </c>
      <c r="F165" s="228" t="s">
        <v>961</v>
      </c>
      <c r="G165" s="229" t="s">
        <v>451</v>
      </c>
      <c r="H165" s="251"/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425</v>
      </c>
      <c r="AT165" s="238" t="s">
        <v>221</v>
      </c>
      <c r="AU165" s="238" t="s">
        <v>81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425</v>
      </c>
      <c r="BM165" s="238" t="s">
        <v>1015</v>
      </c>
    </row>
    <row r="166" s="12" customFormat="1" ht="22.8" customHeight="1">
      <c r="A166" s="12"/>
      <c r="B166" s="210"/>
      <c r="C166" s="211"/>
      <c r="D166" s="212" t="s">
        <v>72</v>
      </c>
      <c r="E166" s="224" t="s">
        <v>963</v>
      </c>
      <c r="F166" s="224" t="s">
        <v>964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0.00040000000000000002</v>
      </c>
      <c r="S166" s="218"/>
      <c r="T166" s="22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81</v>
      </c>
      <c r="AT166" s="222" t="s">
        <v>72</v>
      </c>
      <c r="AU166" s="222" t="s">
        <v>79</v>
      </c>
      <c r="AY166" s="221" t="s">
        <v>218</v>
      </c>
      <c r="BK166" s="223">
        <f>BK167</f>
        <v>0</v>
      </c>
    </row>
    <row r="167" s="2" customFormat="1" ht="24.15" customHeight="1">
      <c r="A167" s="35"/>
      <c r="B167" s="36"/>
      <c r="C167" s="226" t="s">
        <v>253</v>
      </c>
      <c r="D167" s="226" t="s">
        <v>221</v>
      </c>
      <c r="E167" s="227" t="s">
        <v>970</v>
      </c>
      <c r="F167" s="228" t="s">
        <v>971</v>
      </c>
      <c r="G167" s="229" t="s">
        <v>247</v>
      </c>
      <c r="H167" s="230">
        <v>20</v>
      </c>
      <c r="I167" s="231"/>
      <c r="J167" s="232">
        <f>ROUND(I167*H167,2)</f>
        <v>0</v>
      </c>
      <c r="K167" s="233"/>
      <c r="L167" s="41"/>
      <c r="M167" s="252" t="s">
        <v>1</v>
      </c>
      <c r="N167" s="253" t="s">
        <v>38</v>
      </c>
      <c r="O167" s="254"/>
      <c r="P167" s="255">
        <f>O167*H167</f>
        <v>0</v>
      </c>
      <c r="Q167" s="255">
        <v>2.0000000000000002E-05</v>
      </c>
      <c r="R167" s="255">
        <f>Q167*H167</f>
        <v>0.00040000000000000002</v>
      </c>
      <c r="S167" s="255">
        <v>0</v>
      </c>
      <c r="T167" s="2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425</v>
      </c>
      <c r="AT167" s="238" t="s">
        <v>221</v>
      </c>
      <c r="AU167" s="238" t="s">
        <v>81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425</v>
      </c>
      <c r="BM167" s="238" t="s">
        <v>1016</v>
      </c>
    </row>
    <row r="168" s="2" customFormat="1" ht="6.96" customHeight="1">
      <c r="A168" s="35"/>
      <c r="B168" s="63"/>
      <c r="C168" s="64"/>
      <c r="D168" s="64"/>
      <c r="E168" s="64"/>
      <c r="F168" s="64"/>
      <c r="G168" s="64"/>
      <c r="H168" s="64"/>
      <c r="I168" s="64"/>
      <c r="J168" s="64"/>
      <c r="K168" s="64"/>
      <c r="L168" s="41"/>
      <c r="M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</sheetData>
  <sheetProtection sheet="1" autoFilter="0" formatColumns="0" formatRows="0" objects="1" scenarios="1" spinCount="100000" saltValue="x/RzgCBpW9+XCZmG2ZoQc6HSNaiIbLe+RzdSE6c4jfhOG3HXwTe9teofegZPV/sDGaANr1BXcLTBvV/RJZyjaw==" hashValue="UvArR7cGc48K7i6lUC56f/DB6qPwdMjPAcXfEOMTTKh/UX37/VLiPtFrIwrmp2hFjbh9p3wUbkReormA1c3y4w==" algorithmName="SHA-512" password="CC35"/>
  <autoFilter ref="C131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1017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ROUND(J131,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ROUND((SUM(BE131:BE182)),  2)</f>
        <v>0</v>
      </c>
      <c r="G37" s="35"/>
      <c r="H37" s="35"/>
      <c r="I37" s="162">
        <v>0.20999999999999999</v>
      </c>
      <c r="J37" s="161">
        <f>ROUND(((SUM(BE131:BE182))*I37),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ROUND((SUM(BF131:BF182)),  2)</f>
        <v>0</v>
      </c>
      <c r="G38" s="35"/>
      <c r="H38" s="35"/>
      <c r="I38" s="162">
        <v>0.14999999999999999</v>
      </c>
      <c r="J38" s="161">
        <f>ROUND(((SUM(BF131:BF182))*I38),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ROUND((SUM(BG131:BG182)),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ROUND((SUM(BH131:BH182)),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ROUND((SUM(BI131:BI182)),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01 - Struktuovaná kabeláž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J131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1018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1019</v>
      </c>
      <c r="E102" s="190"/>
      <c r="F102" s="190"/>
      <c r="G102" s="190"/>
      <c r="H102" s="190"/>
      <c r="I102" s="190"/>
      <c r="J102" s="191">
        <f>J141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1020</v>
      </c>
      <c r="E103" s="190"/>
      <c r="F103" s="190"/>
      <c r="G103" s="190"/>
      <c r="H103" s="190"/>
      <c r="I103" s="190"/>
      <c r="J103" s="191">
        <f>J150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7"/>
      <c r="C104" s="188"/>
      <c r="D104" s="189" t="s">
        <v>1021</v>
      </c>
      <c r="E104" s="190"/>
      <c r="F104" s="190"/>
      <c r="G104" s="190"/>
      <c r="H104" s="190"/>
      <c r="I104" s="190"/>
      <c r="J104" s="191">
        <f>J155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7"/>
      <c r="C105" s="188"/>
      <c r="D105" s="189" t="s">
        <v>1022</v>
      </c>
      <c r="E105" s="190"/>
      <c r="F105" s="190"/>
      <c r="G105" s="190"/>
      <c r="H105" s="190"/>
      <c r="I105" s="190"/>
      <c r="J105" s="191">
        <f>J161</f>
        <v>0</v>
      </c>
      <c r="K105" s="188"/>
      <c r="L105" s="19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7"/>
      <c r="C106" s="188"/>
      <c r="D106" s="189" t="s">
        <v>1023</v>
      </c>
      <c r="E106" s="190"/>
      <c r="F106" s="190"/>
      <c r="G106" s="190"/>
      <c r="H106" s="190"/>
      <c r="I106" s="190"/>
      <c r="J106" s="191">
        <f>J168</f>
        <v>0</v>
      </c>
      <c r="K106" s="188"/>
      <c r="L106" s="19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7"/>
      <c r="C107" s="188"/>
      <c r="D107" s="189" t="s">
        <v>1024</v>
      </c>
      <c r="E107" s="190"/>
      <c r="F107" s="190"/>
      <c r="G107" s="190"/>
      <c r="H107" s="190"/>
      <c r="I107" s="190"/>
      <c r="J107" s="191">
        <f>J174</f>
        <v>0</v>
      </c>
      <c r="K107" s="188"/>
      <c r="L107" s="19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203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1" t="str">
        <f>E7</f>
        <v>IROP - Stavební úpravy a přístavba objektu učeben v ZŠ Loučka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164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81" t="s">
        <v>165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166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182" t="s">
        <v>167</v>
      </c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823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3" t="str">
        <f>E13</f>
        <v>01 - Struktuovaná kabeláž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20</v>
      </c>
      <c r="D125" s="37"/>
      <c r="E125" s="37"/>
      <c r="F125" s="24" t="str">
        <f>F16</f>
        <v xml:space="preserve"> </v>
      </c>
      <c r="G125" s="37"/>
      <c r="H125" s="37"/>
      <c r="I125" s="29" t="s">
        <v>22</v>
      </c>
      <c r="J125" s="76" t="str">
        <f>IF(J16="","",J16)</f>
        <v>3. 6. 2021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24</v>
      </c>
      <c r="D127" s="37"/>
      <c r="E127" s="37"/>
      <c r="F127" s="24" t="str">
        <f>E19</f>
        <v xml:space="preserve"> </v>
      </c>
      <c r="G127" s="37"/>
      <c r="H127" s="37"/>
      <c r="I127" s="29" t="s">
        <v>29</v>
      </c>
      <c r="J127" s="33" t="str">
        <f>E25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31</v>
      </c>
      <c r="J128" s="33" t="str">
        <f>E28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204</v>
      </c>
      <c r="D130" s="201" t="s">
        <v>58</v>
      </c>
      <c r="E130" s="201" t="s">
        <v>54</v>
      </c>
      <c r="F130" s="201" t="s">
        <v>55</v>
      </c>
      <c r="G130" s="201" t="s">
        <v>205</v>
      </c>
      <c r="H130" s="201" t="s">
        <v>206</v>
      </c>
      <c r="I130" s="201" t="s">
        <v>207</v>
      </c>
      <c r="J130" s="202" t="s">
        <v>176</v>
      </c>
      <c r="K130" s="203" t="s">
        <v>208</v>
      </c>
      <c r="L130" s="204"/>
      <c r="M130" s="97" t="s">
        <v>1</v>
      </c>
      <c r="N130" s="98" t="s">
        <v>37</v>
      </c>
      <c r="O130" s="98" t="s">
        <v>209</v>
      </c>
      <c r="P130" s="98" t="s">
        <v>210</v>
      </c>
      <c r="Q130" s="98" t="s">
        <v>211</v>
      </c>
      <c r="R130" s="98" t="s">
        <v>212</v>
      </c>
      <c r="S130" s="98" t="s">
        <v>213</v>
      </c>
      <c r="T130" s="99" t="s">
        <v>214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04" t="s">
        <v>215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0"/>
      <c r="N131" s="206"/>
      <c r="O131" s="101"/>
      <c r="P131" s="207">
        <f>P132+P141+P150+P155+P161+P168+P174</f>
        <v>0</v>
      </c>
      <c r="Q131" s="101"/>
      <c r="R131" s="207">
        <f>R132+R141+R150+R155+R161+R168+R174</f>
        <v>0</v>
      </c>
      <c r="S131" s="101"/>
      <c r="T131" s="208">
        <f>T132+T141+T150+T155+T161+T168+T174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178</v>
      </c>
      <c r="BK131" s="209">
        <f>BK132+BK141+BK150+BK155+BK161+BK168+BK174</f>
        <v>0</v>
      </c>
    </row>
    <row r="132" s="12" customFormat="1" ht="25.92" customHeight="1">
      <c r="A132" s="12"/>
      <c r="B132" s="210"/>
      <c r="C132" s="211"/>
      <c r="D132" s="212" t="s">
        <v>72</v>
      </c>
      <c r="E132" s="213" t="s">
        <v>1025</v>
      </c>
      <c r="F132" s="213" t="s">
        <v>1026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SUM(P133:P140)</f>
        <v>0</v>
      </c>
      <c r="Q132" s="218"/>
      <c r="R132" s="219">
        <f>SUM(R133:R140)</f>
        <v>0</v>
      </c>
      <c r="S132" s="218"/>
      <c r="T132" s="220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79</v>
      </c>
      <c r="AT132" s="222" t="s">
        <v>72</v>
      </c>
      <c r="AU132" s="222" t="s">
        <v>73</v>
      </c>
      <c r="AY132" s="221" t="s">
        <v>218</v>
      </c>
      <c r="BK132" s="223">
        <f>SUM(BK133:BK140)</f>
        <v>0</v>
      </c>
    </row>
    <row r="133" s="2" customFormat="1" ht="16.5" customHeight="1">
      <c r="A133" s="35"/>
      <c r="B133" s="36"/>
      <c r="C133" s="226" t="s">
        <v>73</v>
      </c>
      <c r="D133" s="226" t="s">
        <v>221</v>
      </c>
      <c r="E133" s="227" t="s">
        <v>1027</v>
      </c>
      <c r="F133" s="228" t="s">
        <v>1028</v>
      </c>
      <c r="G133" s="229" t="s">
        <v>1029</v>
      </c>
      <c r="H133" s="230">
        <v>325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81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1030</v>
      </c>
      <c r="F134" s="228" t="s">
        <v>1031</v>
      </c>
      <c r="G134" s="229" t="s">
        <v>1029</v>
      </c>
      <c r="H134" s="230">
        <v>130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96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1032</v>
      </c>
      <c r="F135" s="228" t="s">
        <v>1033</v>
      </c>
      <c r="G135" s="229" t="s">
        <v>1029</v>
      </c>
      <c r="H135" s="230">
        <v>65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258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1034</v>
      </c>
      <c r="F136" s="228" t="s">
        <v>1035</v>
      </c>
      <c r="G136" s="229" t="s">
        <v>1029</v>
      </c>
      <c r="H136" s="230">
        <v>195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309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1036</v>
      </c>
      <c r="F137" s="228" t="s">
        <v>1037</v>
      </c>
      <c r="G137" s="229" t="s">
        <v>1029</v>
      </c>
      <c r="H137" s="230">
        <v>195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121</v>
      </c>
    </row>
    <row r="138" s="2" customFormat="1" ht="24.15" customHeight="1">
      <c r="A138" s="35"/>
      <c r="B138" s="36"/>
      <c r="C138" s="226" t="s">
        <v>73</v>
      </c>
      <c r="D138" s="226" t="s">
        <v>221</v>
      </c>
      <c r="E138" s="227" t="s">
        <v>1038</v>
      </c>
      <c r="F138" s="228" t="s">
        <v>1039</v>
      </c>
      <c r="G138" s="229" t="s">
        <v>1029</v>
      </c>
      <c r="H138" s="230">
        <v>8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127</v>
      </c>
    </row>
    <row r="139" s="2" customFormat="1" ht="24.15" customHeight="1">
      <c r="A139" s="35"/>
      <c r="B139" s="36"/>
      <c r="C139" s="226" t="s">
        <v>73</v>
      </c>
      <c r="D139" s="226" t="s">
        <v>221</v>
      </c>
      <c r="E139" s="227" t="s">
        <v>1040</v>
      </c>
      <c r="F139" s="228" t="s">
        <v>1041</v>
      </c>
      <c r="G139" s="229" t="s">
        <v>1029</v>
      </c>
      <c r="H139" s="230">
        <v>8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869</v>
      </c>
    </row>
    <row r="140" s="2" customFormat="1" ht="24.15" customHeight="1">
      <c r="A140" s="35"/>
      <c r="B140" s="36"/>
      <c r="C140" s="226" t="s">
        <v>73</v>
      </c>
      <c r="D140" s="226" t="s">
        <v>221</v>
      </c>
      <c r="E140" s="227" t="s">
        <v>1042</v>
      </c>
      <c r="F140" s="228" t="s">
        <v>1043</v>
      </c>
      <c r="G140" s="229" t="s">
        <v>1029</v>
      </c>
      <c r="H140" s="230">
        <v>4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425</v>
      </c>
    </row>
    <row r="141" s="12" customFormat="1" ht="25.92" customHeight="1">
      <c r="A141" s="12"/>
      <c r="B141" s="210"/>
      <c r="C141" s="211"/>
      <c r="D141" s="212" t="s">
        <v>72</v>
      </c>
      <c r="E141" s="213" t="s">
        <v>1044</v>
      </c>
      <c r="F141" s="213" t="s">
        <v>1045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SUM(P142:P149)</f>
        <v>0</v>
      </c>
      <c r="Q141" s="218"/>
      <c r="R141" s="219">
        <f>SUM(R142:R149)</f>
        <v>0</v>
      </c>
      <c r="S141" s="218"/>
      <c r="T141" s="220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79</v>
      </c>
      <c r="AT141" s="222" t="s">
        <v>72</v>
      </c>
      <c r="AU141" s="222" t="s">
        <v>73</v>
      </c>
      <c r="AY141" s="221" t="s">
        <v>218</v>
      </c>
      <c r="BK141" s="223">
        <f>SUM(BK142:BK149)</f>
        <v>0</v>
      </c>
    </row>
    <row r="142" s="2" customFormat="1" ht="24.15" customHeight="1">
      <c r="A142" s="35"/>
      <c r="B142" s="36"/>
      <c r="C142" s="226" t="s">
        <v>73</v>
      </c>
      <c r="D142" s="226" t="s">
        <v>221</v>
      </c>
      <c r="E142" s="227" t="s">
        <v>1046</v>
      </c>
      <c r="F142" s="228" t="s">
        <v>1047</v>
      </c>
      <c r="G142" s="229" t="s">
        <v>1029</v>
      </c>
      <c r="H142" s="230">
        <v>2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883</v>
      </c>
    </row>
    <row r="143" s="2" customFormat="1" ht="24.15" customHeight="1">
      <c r="A143" s="35"/>
      <c r="B143" s="36"/>
      <c r="C143" s="226" t="s">
        <v>73</v>
      </c>
      <c r="D143" s="226" t="s">
        <v>221</v>
      </c>
      <c r="E143" s="227" t="s">
        <v>1048</v>
      </c>
      <c r="F143" s="228" t="s">
        <v>1049</v>
      </c>
      <c r="G143" s="229" t="s">
        <v>1029</v>
      </c>
      <c r="H143" s="230">
        <v>2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891</v>
      </c>
    </row>
    <row r="144" s="2" customFormat="1" ht="21.75" customHeight="1">
      <c r="A144" s="35"/>
      <c r="B144" s="36"/>
      <c r="C144" s="226" t="s">
        <v>73</v>
      </c>
      <c r="D144" s="226" t="s">
        <v>221</v>
      </c>
      <c r="E144" s="227" t="s">
        <v>1050</v>
      </c>
      <c r="F144" s="228" t="s">
        <v>1051</v>
      </c>
      <c r="G144" s="229" t="s">
        <v>1029</v>
      </c>
      <c r="H144" s="230">
        <v>3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900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1052</v>
      </c>
      <c r="F145" s="228" t="s">
        <v>1053</v>
      </c>
      <c r="G145" s="229" t="s">
        <v>1029</v>
      </c>
      <c r="H145" s="230">
        <v>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910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1054</v>
      </c>
      <c r="F146" s="228" t="s">
        <v>1055</v>
      </c>
      <c r="G146" s="229" t="s">
        <v>1029</v>
      </c>
      <c r="H146" s="230">
        <v>17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917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1056</v>
      </c>
      <c r="F147" s="228" t="s">
        <v>1057</v>
      </c>
      <c r="G147" s="229" t="s">
        <v>1029</v>
      </c>
      <c r="H147" s="230">
        <v>19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925</v>
      </c>
    </row>
    <row r="148" s="2" customFormat="1" ht="21.75" customHeight="1">
      <c r="A148" s="35"/>
      <c r="B148" s="36"/>
      <c r="C148" s="226" t="s">
        <v>73</v>
      </c>
      <c r="D148" s="226" t="s">
        <v>221</v>
      </c>
      <c r="E148" s="227" t="s">
        <v>1058</v>
      </c>
      <c r="F148" s="228" t="s">
        <v>1059</v>
      </c>
      <c r="G148" s="229" t="s">
        <v>1029</v>
      </c>
      <c r="H148" s="230">
        <v>4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249</v>
      </c>
    </row>
    <row r="149" s="2" customFormat="1" ht="24.15" customHeight="1">
      <c r="A149" s="35"/>
      <c r="B149" s="36"/>
      <c r="C149" s="226" t="s">
        <v>73</v>
      </c>
      <c r="D149" s="226" t="s">
        <v>221</v>
      </c>
      <c r="E149" s="227" t="s">
        <v>1060</v>
      </c>
      <c r="F149" s="228" t="s">
        <v>1061</v>
      </c>
      <c r="G149" s="229" t="s">
        <v>1029</v>
      </c>
      <c r="H149" s="230">
        <v>4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430</v>
      </c>
    </row>
    <row r="150" s="12" customFormat="1" ht="25.92" customHeight="1">
      <c r="A150" s="12"/>
      <c r="B150" s="210"/>
      <c r="C150" s="211"/>
      <c r="D150" s="212" t="s">
        <v>72</v>
      </c>
      <c r="E150" s="213" t="s">
        <v>1062</v>
      </c>
      <c r="F150" s="213" t="s">
        <v>1063</v>
      </c>
      <c r="G150" s="211"/>
      <c r="H150" s="211"/>
      <c r="I150" s="214"/>
      <c r="J150" s="215">
        <f>BK150</f>
        <v>0</v>
      </c>
      <c r="K150" s="211"/>
      <c r="L150" s="216"/>
      <c r="M150" s="217"/>
      <c r="N150" s="218"/>
      <c r="O150" s="218"/>
      <c r="P150" s="219">
        <f>SUM(P151:P154)</f>
        <v>0</v>
      </c>
      <c r="Q150" s="218"/>
      <c r="R150" s="219">
        <f>SUM(R151:R154)</f>
        <v>0</v>
      </c>
      <c r="S150" s="218"/>
      <c r="T150" s="220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72</v>
      </c>
      <c r="AU150" s="222" t="s">
        <v>73</v>
      </c>
      <c r="AY150" s="221" t="s">
        <v>218</v>
      </c>
      <c r="BK150" s="223">
        <f>SUM(BK151:BK154)</f>
        <v>0</v>
      </c>
    </row>
    <row r="151" s="2" customFormat="1" ht="24.15" customHeight="1">
      <c r="A151" s="35"/>
      <c r="B151" s="36"/>
      <c r="C151" s="226" t="s">
        <v>73</v>
      </c>
      <c r="D151" s="226" t="s">
        <v>221</v>
      </c>
      <c r="E151" s="227" t="s">
        <v>1064</v>
      </c>
      <c r="F151" s="228" t="s">
        <v>1065</v>
      </c>
      <c r="G151" s="229" t="s">
        <v>1029</v>
      </c>
      <c r="H151" s="230">
        <v>100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939</v>
      </c>
    </row>
    <row r="152" s="2" customFormat="1" ht="24.15" customHeight="1">
      <c r="A152" s="35"/>
      <c r="B152" s="36"/>
      <c r="C152" s="226" t="s">
        <v>73</v>
      </c>
      <c r="D152" s="226" t="s">
        <v>221</v>
      </c>
      <c r="E152" s="227" t="s">
        <v>1066</v>
      </c>
      <c r="F152" s="228" t="s">
        <v>1067</v>
      </c>
      <c r="G152" s="229" t="s">
        <v>1029</v>
      </c>
      <c r="H152" s="230">
        <v>100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947</v>
      </c>
    </row>
    <row r="153" s="2" customFormat="1" ht="24.15" customHeight="1">
      <c r="A153" s="35"/>
      <c r="B153" s="36"/>
      <c r="C153" s="226" t="s">
        <v>73</v>
      </c>
      <c r="D153" s="226" t="s">
        <v>221</v>
      </c>
      <c r="E153" s="227" t="s">
        <v>1068</v>
      </c>
      <c r="F153" s="228" t="s">
        <v>1069</v>
      </c>
      <c r="G153" s="229" t="s">
        <v>1029</v>
      </c>
      <c r="H153" s="230">
        <v>50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955</v>
      </c>
    </row>
    <row r="154" s="2" customFormat="1" ht="24.15" customHeight="1">
      <c r="A154" s="35"/>
      <c r="B154" s="36"/>
      <c r="C154" s="226" t="s">
        <v>73</v>
      </c>
      <c r="D154" s="226" t="s">
        <v>221</v>
      </c>
      <c r="E154" s="227" t="s">
        <v>1070</v>
      </c>
      <c r="F154" s="228" t="s">
        <v>1071</v>
      </c>
      <c r="G154" s="229" t="s">
        <v>1029</v>
      </c>
      <c r="H154" s="230">
        <v>25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88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96</v>
      </c>
      <c r="AT154" s="238" t="s">
        <v>221</v>
      </c>
      <c r="AU154" s="238" t="s">
        <v>79</v>
      </c>
      <c r="AY154" s="14" t="s">
        <v>218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96</v>
      </c>
      <c r="BM154" s="238" t="s">
        <v>965</v>
      </c>
    </row>
    <row r="155" s="12" customFormat="1" ht="25.92" customHeight="1">
      <c r="A155" s="12"/>
      <c r="B155" s="210"/>
      <c r="C155" s="211"/>
      <c r="D155" s="212" t="s">
        <v>72</v>
      </c>
      <c r="E155" s="213" t="s">
        <v>1072</v>
      </c>
      <c r="F155" s="213" t="s">
        <v>1073</v>
      </c>
      <c r="G155" s="211"/>
      <c r="H155" s="211"/>
      <c r="I155" s="214"/>
      <c r="J155" s="215">
        <f>BK155</f>
        <v>0</v>
      </c>
      <c r="K155" s="211"/>
      <c r="L155" s="216"/>
      <c r="M155" s="217"/>
      <c r="N155" s="218"/>
      <c r="O155" s="218"/>
      <c r="P155" s="219">
        <f>SUM(P156:P160)</f>
        <v>0</v>
      </c>
      <c r="Q155" s="218"/>
      <c r="R155" s="219">
        <f>SUM(R156:R160)</f>
        <v>0</v>
      </c>
      <c r="S155" s="218"/>
      <c r="T155" s="220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79</v>
      </c>
      <c r="AT155" s="222" t="s">
        <v>72</v>
      </c>
      <c r="AU155" s="222" t="s">
        <v>73</v>
      </c>
      <c r="AY155" s="221" t="s">
        <v>218</v>
      </c>
      <c r="BK155" s="223">
        <f>SUM(BK156:BK160)</f>
        <v>0</v>
      </c>
    </row>
    <row r="156" s="2" customFormat="1" ht="16.5" customHeight="1">
      <c r="A156" s="35"/>
      <c r="B156" s="36"/>
      <c r="C156" s="226" t="s">
        <v>73</v>
      </c>
      <c r="D156" s="226" t="s">
        <v>221</v>
      </c>
      <c r="E156" s="227" t="s">
        <v>1074</v>
      </c>
      <c r="F156" s="228" t="s">
        <v>1075</v>
      </c>
      <c r="G156" s="229" t="s">
        <v>1029</v>
      </c>
      <c r="H156" s="230">
        <v>32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79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973</v>
      </c>
    </row>
    <row r="157" s="2" customFormat="1" ht="16.5" customHeight="1">
      <c r="A157" s="35"/>
      <c r="B157" s="36"/>
      <c r="C157" s="226" t="s">
        <v>73</v>
      </c>
      <c r="D157" s="226" t="s">
        <v>221</v>
      </c>
      <c r="E157" s="227" t="s">
        <v>1076</v>
      </c>
      <c r="F157" s="228" t="s">
        <v>1077</v>
      </c>
      <c r="G157" s="229" t="s">
        <v>1029</v>
      </c>
      <c r="H157" s="230">
        <v>32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79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260</v>
      </c>
    </row>
    <row r="158" s="2" customFormat="1" ht="21.75" customHeight="1">
      <c r="A158" s="35"/>
      <c r="B158" s="36"/>
      <c r="C158" s="226" t="s">
        <v>73</v>
      </c>
      <c r="D158" s="226" t="s">
        <v>221</v>
      </c>
      <c r="E158" s="227" t="s">
        <v>1078</v>
      </c>
      <c r="F158" s="228" t="s">
        <v>1079</v>
      </c>
      <c r="G158" s="229" t="s">
        <v>1029</v>
      </c>
      <c r="H158" s="230">
        <v>16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79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264</v>
      </c>
    </row>
    <row r="159" s="2" customFormat="1" ht="21.75" customHeight="1">
      <c r="A159" s="35"/>
      <c r="B159" s="36"/>
      <c r="C159" s="226" t="s">
        <v>73</v>
      </c>
      <c r="D159" s="226" t="s">
        <v>221</v>
      </c>
      <c r="E159" s="227" t="s">
        <v>1080</v>
      </c>
      <c r="F159" s="228" t="s">
        <v>1081</v>
      </c>
      <c r="G159" s="229" t="s">
        <v>1029</v>
      </c>
      <c r="H159" s="230">
        <v>6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88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96</v>
      </c>
      <c r="AT159" s="238" t="s">
        <v>221</v>
      </c>
      <c r="AU159" s="238" t="s">
        <v>79</v>
      </c>
      <c r="AY159" s="14" t="s">
        <v>218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96</v>
      </c>
      <c r="BM159" s="238" t="s">
        <v>272</v>
      </c>
    </row>
    <row r="160" s="2" customFormat="1" ht="24.15" customHeight="1">
      <c r="A160" s="35"/>
      <c r="B160" s="36"/>
      <c r="C160" s="226" t="s">
        <v>73</v>
      </c>
      <c r="D160" s="226" t="s">
        <v>221</v>
      </c>
      <c r="E160" s="227" t="s">
        <v>1082</v>
      </c>
      <c r="F160" s="228" t="s">
        <v>1083</v>
      </c>
      <c r="G160" s="229" t="s">
        <v>1029</v>
      </c>
      <c r="H160" s="230">
        <v>3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96</v>
      </c>
      <c r="AT160" s="238" t="s">
        <v>221</v>
      </c>
      <c r="AU160" s="238" t="s">
        <v>79</v>
      </c>
      <c r="AY160" s="14" t="s">
        <v>218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96</v>
      </c>
      <c r="BM160" s="238" t="s">
        <v>1084</v>
      </c>
    </row>
    <row r="161" s="12" customFormat="1" ht="25.92" customHeight="1">
      <c r="A161" s="12"/>
      <c r="B161" s="210"/>
      <c r="C161" s="211"/>
      <c r="D161" s="212" t="s">
        <v>72</v>
      </c>
      <c r="E161" s="213" t="s">
        <v>1085</v>
      </c>
      <c r="F161" s="213" t="s">
        <v>1086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SUM(P162:P167)</f>
        <v>0</v>
      </c>
      <c r="Q161" s="218"/>
      <c r="R161" s="219">
        <f>SUM(R162:R167)</f>
        <v>0</v>
      </c>
      <c r="S161" s="218"/>
      <c r="T161" s="220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79</v>
      </c>
      <c r="AT161" s="222" t="s">
        <v>72</v>
      </c>
      <c r="AU161" s="222" t="s">
        <v>73</v>
      </c>
      <c r="AY161" s="221" t="s">
        <v>218</v>
      </c>
      <c r="BK161" s="223">
        <f>SUM(BK162:BK167)</f>
        <v>0</v>
      </c>
    </row>
    <row r="162" s="2" customFormat="1" ht="16.5" customHeight="1">
      <c r="A162" s="35"/>
      <c r="B162" s="36"/>
      <c r="C162" s="226" t="s">
        <v>73</v>
      </c>
      <c r="D162" s="226" t="s">
        <v>221</v>
      </c>
      <c r="E162" s="227" t="s">
        <v>1087</v>
      </c>
      <c r="F162" s="228" t="s">
        <v>1088</v>
      </c>
      <c r="G162" s="229" t="s">
        <v>1029</v>
      </c>
      <c r="H162" s="230">
        <v>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96</v>
      </c>
      <c r="AT162" s="238" t="s">
        <v>221</v>
      </c>
      <c r="AU162" s="238" t="s">
        <v>79</v>
      </c>
      <c r="AY162" s="14" t="s">
        <v>218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96</v>
      </c>
      <c r="BM162" s="238" t="s">
        <v>1089</v>
      </c>
    </row>
    <row r="163" s="2" customFormat="1" ht="16.5" customHeight="1">
      <c r="A163" s="35"/>
      <c r="B163" s="36"/>
      <c r="C163" s="226" t="s">
        <v>73</v>
      </c>
      <c r="D163" s="226" t="s">
        <v>221</v>
      </c>
      <c r="E163" s="227" t="s">
        <v>1090</v>
      </c>
      <c r="F163" s="228" t="s">
        <v>1091</v>
      </c>
      <c r="G163" s="229" t="s">
        <v>1029</v>
      </c>
      <c r="H163" s="230">
        <v>4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96</v>
      </c>
      <c r="AT163" s="238" t="s">
        <v>221</v>
      </c>
      <c r="AU163" s="238" t="s">
        <v>79</v>
      </c>
      <c r="AY163" s="14" t="s">
        <v>218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96</v>
      </c>
      <c r="BM163" s="238" t="s">
        <v>1092</v>
      </c>
    </row>
    <row r="164" s="2" customFormat="1" ht="16.5" customHeight="1">
      <c r="A164" s="35"/>
      <c r="B164" s="36"/>
      <c r="C164" s="226" t="s">
        <v>73</v>
      </c>
      <c r="D164" s="226" t="s">
        <v>221</v>
      </c>
      <c r="E164" s="227" t="s">
        <v>1093</v>
      </c>
      <c r="F164" s="228" t="s">
        <v>1094</v>
      </c>
      <c r="G164" s="229" t="s">
        <v>1029</v>
      </c>
      <c r="H164" s="230">
        <v>2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96</v>
      </c>
      <c r="AT164" s="238" t="s">
        <v>221</v>
      </c>
      <c r="AU164" s="238" t="s">
        <v>79</v>
      </c>
      <c r="AY164" s="14" t="s">
        <v>218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96</v>
      </c>
      <c r="BM164" s="238" t="s">
        <v>1095</v>
      </c>
    </row>
    <row r="165" s="2" customFormat="1" ht="16.5" customHeight="1">
      <c r="A165" s="35"/>
      <c r="B165" s="36"/>
      <c r="C165" s="226" t="s">
        <v>73</v>
      </c>
      <c r="D165" s="226" t="s">
        <v>221</v>
      </c>
      <c r="E165" s="227" t="s">
        <v>1096</v>
      </c>
      <c r="F165" s="228" t="s">
        <v>1097</v>
      </c>
      <c r="G165" s="229" t="s">
        <v>1029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96</v>
      </c>
      <c r="AT165" s="238" t="s">
        <v>221</v>
      </c>
      <c r="AU165" s="238" t="s">
        <v>79</v>
      </c>
      <c r="AY165" s="14" t="s">
        <v>218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96</v>
      </c>
      <c r="BM165" s="238" t="s">
        <v>1098</v>
      </c>
    </row>
    <row r="166" s="2" customFormat="1" ht="16.5" customHeight="1">
      <c r="A166" s="35"/>
      <c r="B166" s="36"/>
      <c r="C166" s="226" t="s">
        <v>73</v>
      </c>
      <c r="D166" s="226" t="s">
        <v>221</v>
      </c>
      <c r="E166" s="227" t="s">
        <v>1099</v>
      </c>
      <c r="F166" s="228" t="s">
        <v>1100</v>
      </c>
      <c r="G166" s="229" t="s">
        <v>1029</v>
      </c>
      <c r="H166" s="230">
        <v>4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96</v>
      </c>
      <c r="AT166" s="238" t="s">
        <v>221</v>
      </c>
      <c r="AU166" s="238" t="s">
        <v>79</v>
      </c>
      <c r="AY166" s="14" t="s">
        <v>218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96</v>
      </c>
      <c r="BM166" s="238" t="s">
        <v>1101</v>
      </c>
    </row>
    <row r="167" s="2" customFormat="1" ht="16.5" customHeight="1">
      <c r="A167" s="35"/>
      <c r="B167" s="36"/>
      <c r="C167" s="226" t="s">
        <v>73</v>
      </c>
      <c r="D167" s="226" t="s">
        <v>221</v>
      </c>
      <c r="E167" s="227" t="s">
        <v>1102</v>
      </c>
      <c r="F167" s="228" t="s">
        <v>1103</v>
      </c>
      <c r="G167" s="229" t="s">
        <v>1029</v>
      </c>
      <c r="H167" s="230">
        <v>80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88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96</v>
      </c>
      <c r="AT167" s="238" t="s">
        <v>221</v>
      </c>
      <c r="AU167" s="238" t="s">
        <v>79</v>
      </c>
      <c r="AY167" s="14" t="s">
        <v>218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96</v>
      </c>
      <c r="BM167" s="238" t="s">
        <v>1104</v>
      </c>
    </row>
    <row r="168" s="12" customFormat="1" ht="25.92" customHeight="1">
      <c r="A168" s="12"/>
      <c r="B168" s="210"/>
      <c r="C168" s="211"/>
      <c r="D168" s="212" t="s">
        <v>72</v>
      </c>
      <c r="E168" s="213" t="s">
        <v>1105</v>
      </c>
      <c r="F168" s="213" t="s">
        <v>1106</v>
      </c>
      <c r="G168" s="211"/>
      <c r="H168" s="211"/>
      <c r="I168" s="214"/>
      <c r="J168" s="215">
        <f>BK168</f>
        <v>0</v>
      </c>
      <c r="K168" s="211"/>
      <c r="L168" s="216"/>
      <c r="M168" s="217"/>
      <c r="N168" s="218"/>
      <c r="O168" s="218"/>
      <c r="P168" s="219">
        <f>SUM(P169:P173)</f>
        <v>0</v>
      </c>
      <c r="Q168" s="218"/>
      <c r="R168" s="219">
        <f>SUM(R169:R173)</f>
        <v>0</v>
      </c>
      <c r="S168" s="218"/>
      <c r="T168" s="220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79</v>
      </c>
      <c r="AT168" s="222" t="s">
        <v>72</v>
      </c>
      <c r="AU168" s="222" t="s">
        <v>73</v>
      </c>
      <c r="AY168" s="221" t="s">
        <v>218</v>
      </c>
      <c r="BK168" s="223">
        <f>SUM(BK169:BK173)</f>
        <v>0</v>
      </c>
    </row>
    <row r="169" s="2" customFormat="1" ht="16.5" customHeight="1">
      <c r="A169" s="35"/>
      <c r="B169" s="36"/>
      <c r="C169" s="226" t="s">
        <v>73</v>
      </c>
      <c r="D169" s="226" t="s">
        <v>221</v>
      </c>
      <c r="E169" s="227" t="s">
        <v>1107</v>
      </c>
      <c r="F169" s="228" t="s">
        <v>1108</v>
      </c>
      <c r="G169" s="229" t="s">
        <v>247</v>
      </c>
      <c r="H169" s="230">
        <v>22275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96</v>
      </c>
      <c r="AT169" s="238" t="s">
        <v>221</v>
      </c>
      <c r="AU169" s="238" t="s">
        <v>79</v>
      </c>
      <c r="AY169" s="14" t="s">
        <v>218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96</v>
      </c>
      <c r="BM169" s="238" t="s">
        <v>821</v>
      </c>
    </row>
    <row r="170" s="2" customFormat="1" ht="21.75" customHeight="1">
      <c r="A170" s="35"/>
      <c r="B170" s="36"/>
      <c r="C170" s="226" t="s">
        <v>73</v>
      </c>
      <c r="D170" s="226" t="s">
        <v>221</v>
      </c>
      <c r="E170" s="227" t="s">
        <v>1109</v>
      </c>
      <c r="F170" s="228" t="s">
        <v>1110</v>
      </c>
      <c r="G170" s="229" t="s">
        <v>247</v>
      </c>
      <c r="H170" s="230">
        <v>180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88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96</v>
      </c>
      <c r="AT170" s="238" t="s">
        <v>221</v>
      </c>
      <c r="AU170" s="238" t="s">
        <v>79</v>
      </c>
      <c r="AY170" s="14" t="s">
        <v>218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96</v>
      </c>
      <c r="BM170" s="238" t="s">
        <v>1111</v>
      </c>
    </row>
    <row r="171" s="2" customFormat="1" ht="16.5" customHeight="1">
      <c r="A171" s="35"/>
      <c r="B171" s="36"/>
      <c r="C171" s="226" t="s">
        <v>73</v>
      </c>
      <c r="D171" s="226" t="s">
        <v>221</v>
      </c>
      <c r="E171" s="227" t="s">
        <v>1112</v>
      </c>
      <c r="F171" s="228" t="s">
        <v>1113</v>
      </c>
      <c r="G171" s="229" t="s">
        <v>247</v>
      </c>
      <c r="H171" s="230">
        <v>60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88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96</v>
      </c>
      <c r="AT171" s="238" t="s">
        <v>221</v>
      </c>
      <c r="AU171" s="238" t="s">
        <v>79</v>
      </c>
      <c r="AY171" s="14" t="s">
        <v>218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96</v>
      </c>
      <c r="BM171" s="238" t="s">
        <v>1114</v>
      </c>
    </row>
    <row r="172" s="2" customFormat="1" ht="16.5" customHeight="1">
      <c r="A172" s="35"/>
      <c r="B172" s="36"/>
      <c r="C172" s="226" t="s">
        <v>73</v>
      </c>
      <c r="D172" s="226" t="s">
        <v>221</v>
      </c>
      <c r="E172" s="227" t="s">
        <v>1115</v>
      </c>
      <c r="F172" s="228" t="s">
        <v>1116</v>
      </c>
      <c r="G172" s="229" t="s">
        <v>247</v>
      </c>
      <c r="H172" s="230">
        <v>180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96</v>
      </c>
      <c r="AT172" s="238" t="s">
        <v>221</v>
      </c>
      <c r="AU172" s="238" t="s">
        <v>79</v>
      </c>
      <c r="AY172" s="14" t="s">
        <v>218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96</v>
      </c>
      <c r="BM172" s="238" t="s">
        <v>1117</v>
      </c>
    </row>
    <row r="173" s="2" customFormat="1" ht="16.5" customHeight="1">
      <c r="A173" s="35"/>
      <c r="B173" s="36"/>
      <c r="C173" s="226" t="s">
        <v>73</v>
      </c>
      <c r="D173" s="226" t="s">
        <v>221</v>
      </c>
      <c r="E173" s="227" t="s">
        <v>1118</v>
      </c>
      <c r="F173" s="228" t="s">
        <v>1119</v>
      </c>
      <c r="G173" s="229" t="s">
        <v>247</v>
      </c>
      <c r="H173" s="230">
        <v>220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88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96</v>
      </c>
      <c r="AT173" s="238" t="s">
        <v>221</v>
      </c>
      <c r="AU173" s="238" t="s">
        <v>79</v>
      </c>
      <c r="AY173" s="14" t="s">
        <v>218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96</v>
      </c>
      <c r="BM173" s="238" t="s">
        <v>284</v>
      </c>
    </row>
    <row r="174" s="12" customFormat="1" ht="25.92" customHeight="1">
      <c r="A174" s="12"/>
      <c r="B174" s="210"/>
      <c r="C174" s="211"/>
      <c r="D174" s="212" t="s">
        <v>72</v>
      </c>
      <c r="E174" s="213" t="s">
        <v>1120</v>
      </c>
      <c r="F174" s="213" t="s">
        <v>1121</v>
      </c>
      <c r="G174" s="211"/>
      <c r="H174" s="211"/>
      <c r="I174" s="214"/>
      <c r="J174" s="215">
        <f>BK174</f>
        <v>0</v>
      </c>
      <c r="K174" s="211"/>
      <c r="L174" s="216"/>
      <c r="M174" s="217"/>
      <c r="N174" s="218"/>
      <c r="O174" s="218"/>
      <c r="P174" s="219">
        <f>SUM(P175:P182)</f>
        <v>0</v>
      </c>
      <c r="Q174" s="218"/>
      <c r="R174" s="219">
        <f>SUM(R175:R182)</f>
        <v>0</v>
      </c>
      <c r="S174" s="218"/>
      <c r="T174" s="220">
        <f>SUM(T175:T182)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79</v>
      </c>
      <c r="AT174" s="222" t="s">
        <v>72</v>
      </c>
      <c r="AU174" s="222" t="s">
        <v>73</v>
      </c>
      <c r="AY174" s="221" t="s">
        <v>218</v>
      </c>
      <c r="BK174" s="223">
        <f>SUM(BK175:BK182)</f>
        <v>0</v>
      </c>
    </row>
    <row r="175" s="2" customFormat="1" ht="16.5" customHeight="1">
      <c r="A175" s="35"/>
      <c r="B175" s="36"/>
      <c r="C175" s="226" t="s">
        <v>73</v>
      </c>
      <c r="D175" s="226" t="s">
        <v>221</v>
      </c>
      <c r="E175" s="227" t="s">
        <v>1122</v>
      </c>
      <c r="F175" s="228" t="s">
        <v>1123</v>
      </c>
      <c r="G175" s="229" t="s">
        <v>1029</v>
      </c>
      <c r="H175" s="230">
        <v>325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88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96</v>
      </c>
      <c r="AT175" s="238" t="s">
        <v>221</v>
      </c>
      <c r="AU175" s="238" t="s">
        <v>79</v>
      </c>
      <c r="AY175" s="14" t="s">
        <v>218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96</v>
      </c>
      <c r="BM175" s="238" t="s">
        <v>1124</v>
      </c>
    </row>
    <row r="176" s="2" customFormat="1" ht="16.5" customHeight="1">
      <c r="A176" s="35"/>
      <c r="B176" s="36"/>
      <c r="C176" s="226" t="s">
        <v>73</v>
      </c>
      <c r="D176" s="226" t="s">
        <v>221</v>
      </c>
      <c r="E176" s="227" t="s">
        <v>1125</v>
      </c>
      <c r="F176" s="228" t="s">
        <v>1126</v>
      </c>
      <c r="G176" s="229" t="s">
        <v>1029</v>
      </c>
      <c r="H176" s="230">
        <v>32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96</v>
      </c>
      <c r="AT176" s="238" t="s">
        <v>221</v>
      </c>
      <c r="AU176" s="238" t="s">
        <v>79</v>
      </c>
      <c r="AY176" s="14" t="s">
        <v>218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96</v>
      </c>
      <c r="BM176" s="238" t="s">
        <v>1127</v>
      </c>
    </row>
    <row r="177" s="2" customFormat="1" ht="16.5" customHeight="1">
      <c r="A177" s="35"/>
      <c r="B177" s="36"/>
      <c r="C177" s="226" t="s">
        <v>73</v>
      </c>
      <c r="D177" s="226" t="s">
        <v>221</v>
      </c>
      <c r="E177" s="227" t="s">
        <v>1128</v>
      </c>
      <c r="F177" s="228" t="s">
        <v>1129</v>
      </c>
      <c r="G177" s="229" t="s">
        <v>1029</v>
      </c>
      <c r="H177" s="230">
        <v>16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96</v>
      </c>
      <c r="AT177" s="238" t="s">
        <v>221</v>
      </c>
      <c r="AU177" s="238" t="s">
        <v>79</v>
      </c>
      <c r="AY177" s="14" t="s">
        <v>218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96</v>
      </c>
      <c r="BM177" s="238" t="s">
        <v>1130</v>
      </c>
    </row>
    <row r="178" s="2" customFormat="1" ht="16.5" customHeight="1">
      <c r="A178" s="35"/>
      <c r="B178" s="36"/>
      <c r="C178" s="226" t="s">
        <v>73</v>
      </c>
      <c r="D178" s="226" t="s">
        <v>221</v>
      </c>
      <c r="E178" s="227" t="s">
        <v>1131</v>
      </c>
      <c r="F178" s="228" t="s">
        <v>1132</v>
      </c>
      <c r="G178" s="229" t="s">
        <v>836</v>
      </c>
      <c r="H178" s="230">
        <v>120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88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96</v>
      </c>
      <c r="AT178" s="238" t="s">
        <v>221</v>
      </c>
      <c r="AU178" s="238" t="s">
        <v>79</v>
      </c>
      <c r="AY178" s="14" t="s">
        <v>218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79</v>
      </c>
      <c r="BK178" s="239">
        <f>ROUND(I178*H178,2)</f>
        <v>0</v>
      </c>
      <c r="BL178" s="14" t="s">
        <v>96</v>
      </c>
      <c r="BM178" s="238" t="s">
        <v>1133</v>
      </c>
    </row>
    <row r="179" s="2" customFormat="1" ht="16.5" customHeight="1">
      <c r="A179" s="35"/>
      <c r="B179" s="36"/>
      <c r="C179" s="226" t="s">
        <v>73</v>
      </c>
      <c r="D179" s="226" t="s">
        <v>221</v>
      </c>
      <c r="E179" s="227" t="s">
        <v>1134</v>
      </c>
      <c r="F179" s="228" t="s">
        <v>1135</v>
      </c>
      <c r="G179" s="229" t="s">
        <v>836</v>
      </c>
      <c r="H179" s="230">
        <v>16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88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96</v>
      </c>
      <c r="AT179" s="238" t="s">
        <v>221</v>
      </c>
      <c r="AU179" s="238" t="s">
        <v>79</v>
      </c>
      <c r="AY179" s="14" t="s">
        <v>218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96</v>
      </c>
      <c r="BM179" s="238" t="s">
        <v>293</v>
      </c>
    </row>
    <row r="180" s="2" customFormat="1" ht="16.5" customHeight="1">
      <c r="A180" s="35"/>
      <c r="B180" s="36"/>
      <c r="C180" s="226" t="s">
        <v>73</v>
      </c>
      <c r="D180" s="226" t="s">
        <v>221</v>
      </c>
      <c r="E180" s="227" t="s">
        <v>1136</v>
      </c>
      <c r="F180" s="228" t="s">
        <v>1137</v>
      </c>
      <c r="G180" s="229" t="s">
        <v>836</v>
      </c>
      <c r="H180" s="230">
        <v>32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96</v>
      </c>
      <c r="AT180" s="238" t="s">
        <v>221</v>
      </c>
      <c r="AU180" s="238" t="s">
        <v>79</v>
      </c>
      <c r="AY180" s="14" t="s">
        <v>218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96</v>
      </c>
      <c r="BM180" s="238" t="s">
        <v>1138</v>
      </c>
    </row>
    <row r="181" s="2" customFormat="1" ht="16.5" customHeight="1">
      <c r="A181" s="35"/>
      <c r="B181" s="36"/>
      <c r="C181" s="226" t="s">
        <v>73</v>
      </c>
      <c r="D181" s="226" t="s">
        <v>221</v>
      </c>
      <c r="E181" s="227" t="s">
        <v>1139</v>
      </c>
      <c r="F181" s="228" t="s">
        <v>1140</v>
      </c>
      <c r="G181" s="229" t="s">
        <v>836</v>
      </c>
      <c r="H181" s="230">
        <v>40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96</v>
      </c>
      <c r="AT181" s="238" t="s">
        <v>221</v>
      </c>
      <c r="AU181" s="238" t="s">
        <v>79</v>
      </c>
      <c r="AY181" s="14" t="s">
        <v>218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96</v>
      </c>
      <c r="BM181" s="238" t="s">
        <v>1141</v>
      </c>
    </row>
    <row r="182" s="2" customFormat="1" ht="16.5" customHeight="1">
      <c r="A182" s="35"/>
      <c r="B182" s="36"/>
      <c r="C182" s="226" t="s">
        <v>73</v>
      </c>
      <c r="D182" s="226" t="s">
        <v>221</v>
      </c>
      <c r="E182" s="227" t="s">
        <v>1142</v>
      </c>
      <c r="F182" s="228" t="s">
        <v>1143</v>
      </c>
      <c r="G182" s="229" t="s">
        <v>836</v>
      </c>
      <c r="H182" s="230">
        <v>24</v>
      </c>
      <c r="I182" s="231"/>
      <c r="J182" s="232">
        <f>ROUND(I182*H182,2)</f>
        <v>0</v>
      </c>
      <c r="K182" s="233"/>
      <c r="L182" s="41"/>
      <c r="M182" s="252" t="s">
        <v>1</v>
      </c>
      <c r="N182" s="253" t="s">
        <v>38</v>
      </c>
      <c r="O182" s="254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96</v>
      </c>
      <c r="AT182" s="238" t="s">
        <v>221</v>
      </c>
      <c r="AU182" s="238" t="s">
        <v>79</v>
      </c>
      <c r="AY182" s="14" t="s">
        <v>218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96</v>
      </c>
      <c r="BM182" s="238" t="s">
        <v>1144</v>
      </c>
    </row>
    <row r="183" s="2" customFormat="1" ht="6.96" customHeight="1">
      <c r="A183" s="35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sheet="1" autoFilter="0" formatColumns="0" formatRows="0" objects="1" scenarios="1" spinCount="100000" saltValue="o+0s1V0d3Kmj5rj0mafEhLb/M/RVgx9c5TRW7r7N3PgNj8ERku87k9pAKiydy2j8UA/GNQuuhoi6M9ITuXvc0w==" hashValue="w4n7gjooY1BIreEUk5Bn5F4u5LHTUFXYhtgMQE62pR8Cp8l/R4UGay+0B9P12zrn3ANVTLijI6mYngwiXMmIWw==" algorithmName="SHA-512" password="CC35"/>
  <autoFilter ref="C130:K18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1145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ROUND(J127,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ROUND((SUM(BE127:BE152)),  2)</f>
        <v>0</v>
      </c>
      <c r="G37" s="35"/>
      <c r="H37" s="35"/>
      <c r="I37" s="162">
        <v>0.20999999999999999</v>
      </c>
      <c r="J37" s="161">
        <f>ROUND(((SUM(BE127:BE152))*I37),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ROUND((SUM(BF127:BF152)),  2)</f>
        <v>0</v>
      </c>
      <c r="G38" s="35"/>
      <c r="H38" s="35"/>
      <c r="I38" s="162">
        <v>0.14999999999999999</v>
      </c>
      <c r="J38" s="161">
        <f>ROUND(((SUM(BF127:BF152))*I38),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ROUND((SUM(BG127:BG152)),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ROUND((SUM(BH127:BH152)),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ROUND((SUM(BI127:BI152)),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02 - Telefonní ústředa + Domovní telefon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J127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1146</v>
      </c>
      <c r="E101" s="190"/>
      <c r="F101" s="190"/>
      <c r="G101" s="190"/>
      <c r="H101" s="190"/>
      <c r="I101" s="190"/>
      <c r="J101" s="191">
        <f>J128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1147</v>
      </c>
      <c r="E102" s="190"/>
      <c r="F102" s="190"/>
      <c r="G102" s="190"/>
      <c r="H102" s="190"/>
      <c r="I102" s="190"/>
      <c r="J102" s="191">
        <f>J140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1148</v>
      </c>
      <c r="E103" s="190"/>
      <c r="F103" s="190"/>
      <c r="G103" s="190"/>
      <c r="H103" s="190"/>
      <c r="I103" s="190"/>
      <c r="J103" s="191">
        <f>J148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IROP - Stavební úpravy a přístavba objektu učeben v ZŠ Loučka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164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81" t="s">
        <v>165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166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182" t="s">
        <v>167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823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E13</f>
        <v>02 - Telefonní ústředa + Domovní telefon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F16</f>
        <v xml:space="preserve"> </v>
      </c>
      <c r="G121" s="37"/>
      <c r="H121" s="37"/>
      <c r="I121" s="29" t="s">
        <v>22</v>
      </c>
      <c r="J121" s="76" t="str">
        <f>IF(J16="","",J16)</f>
        <v>3. 6. 2021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E19</f>
        <v xml:space="preserve"> </v>
      </c>
      <c r="G123" s="37"/>
      <c r="H123" s="37"/>
      <c r="I123" s="29" t="s">
        <v>29</v>
      </c>
      <c r="J123" s="33" t="str">
        <f>E25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31</v>
      </c>
      <c r="J124" s="33" t="str">
        <f>E28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204</v>
      </c>
      <c r="D126" s="201" t="s">
        <v>58</v>
      </c>
      <c r="E126" s="201" t="s">
        <v>54</v>
      </c>
      <c r="F126" s="201" t="s">
        <v>55</v>
      </c>
      <c r="G126" s="201" t="s">
        <v>205</v>
      </c>
      <c r="H126" s="201" t="s">
        <v>206</v>
      </c>
      <c r="I126" s="201" t="s">
        <v>207</v>
      </c>
      <c r="J126" s="202" t="s">
        <v>176</v>
      </c>
      <c r="K126" s="203" t="s">
        <v>208</v>
      </c>
      <c r="L126" s="204"/>
      <c r="M126" s="97" t="s">
        <v>1</v>
      </c>
      <c r="N126" s="98" t="s">
        <v>37</v>
      </c>
      <c r="O126" s="98" t="s">
        <v>209</v>
      </c>
      <c r="P126" s="98" t="s">
        <v>210</v>
      </c>
      <c r="Q126" s="98" t="s">
        <v>211</v>
      </c>
      <c r="R126" s="98" t="s">
        <v>212</v>
      </c>
      <c r="S126" s="98" t="s">
        <v>213</v>
      </c>
      <c r="T126" s="99" t="s">
        <v>214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04" t="s">
        <v>215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0"/>
      <c r="N127" s="206"/>
      <c r="O127" s="101"/>
      <c r="P127" s="207">
        <f>P128+P140+P148</f>
        <v>0</v>
      </c>
      <c r="Q127" s="101"/>
      <c r="R127" s="207">
        <f>R128+R140+R148</f>
        <v>0</v>
      </c>
      <c r="S127" s="101"/>
      <c r="T127" s="208">
        <f>T128+T140+T148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178</v>
      </c>
      <c r="BK127" s="209">
        <f>BK128+BK140+BK148</f>
        <v>0</v>
      </c>
    </row>
    <row r="128" s="12" customFormat="1" ht="25.92" customHeight="1">
      <c r="A128" s="12"/>
      <c r="B128" s="210"/>
      <c r="C128" s="211"/>
      <c r="D128" s="212" t="s">
        <v>72</v>
      </c>
      <c r="E128" s="213" t="s">
        <v>1025</v>
      </c>
      <c r="F128" s="213" t="s">
        <v>1149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SUM(P129:P139)</f>
        <v>0</v>
      </c>
      <c r="Q128" s="218"/>
      <c r="R128" s="219">
        <f>SUM(R129:R139)</f>
        <v>0</v>
      </c>
      <c r="S128" s="218"/>
      <c r="T128" s="220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73</v>
      </c>
      <c r="AY128" s="221" t="s">
        <v>218</v>
      </c>
      <c r="BK128" s="223">
        <f>SUM(BK129:BK139)</f>
        <v>0</v>
      </c>
    </row>
    <row r="129" s="2" customFormat="1" ht="37.8" customHeight="1">
      <c r="A129" s="35"/>
      <c r="B129" s="36"/>
      <c r="C129" s="226" t="s">
        <v>73</v>
      </c>
      <c r="D129" s="226" t="s">
        <v>221</v>
      </c>
      <c r="E129" s="227" t="s">
        <v>1150</v>
      </c>
      <c r="F129" s="228" t="s">
        <v>1151</v>
      </c>
      <c r="G129" s="229" t="s">
        <v>1029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81</v>
      </c>
    </row>
    <row r="130" s="2" customFormat="1" ht="16.5" customHeight="1">
      <c r="A130" s="35"/>
      <c r="B130" s="36"/>
      <c r="C130" s="226" t="s">
        <v>73</v>
      </c>
      <c r="D130" s="226" t="s">
        <v>221</v>
      </c>
      <c r="E130" s="227" t="s">
        <v>1152</v>
      </c>
      <c r="F130" s="228" t="s">
        <v>1153</v>
      </c>
      <c r="G130" s="229" t="s">
        <v>1</v>
      </c>
      <c r="H130" s="230">
        <v>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96</v>
      </c>
    </row>
    <row r="131" s="2" customFormat="1" ht="16.5" customHeight="1">
      <c r="A131" s="35"/>
      <c r="B131" s="36"/>
      <c r="C131" s="226" t="s">
        <v>73</v>
      </c>
      <c r="D131" s="226" t="s">
        <v>221</v>
      </c>
      <c r="E131" s="227" t="s">
        <v>1154</v>
      </c>
      <c r="F131" s="228" t="s">
        <v>1155</v>
      </c>
      <c r="G131" s="229" t="s">
        <v>1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258</v>
      </c>
    </row>
    <row r="132" s="2" customFormat="1" ht="16.5" customHeight="1">
      <c r="A132" s="35"/>
      <c r="B132" s="36"/>
      <c r="C132" s="226" t="s">
        <v>73</v>
      </c>
      <c r="D132" s="226" t="s">
        <v>221</v>
      </c>
      <c r="E132" s="227" t="s">
        <v>1156</v>
      </c>
      <c r="F132" s="228" t="s">
        <v>1157</v>
      </c>
      <c r="G132" s="229" t="s">
        <v>1</v>
      </c>
      <c r="H132" s="230">
        <v>8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309</v>
      </c>
    </row>
    <row r="133" s="2" customFormat="1" ht="16.5" customHeight="1">
      <c r="A133" s="35"/>
      <c r="B133" s="36"/>
      <c r="C133" s="226" t="s">
        <v>73</v>
      </c>
      <c r="D133" s="226" t="s">
        <v>221</v>
      </c>
      <c r="E133" s="227" t="s">
        <v>1158</v>
      </c>
      <c r="F133" s="228" t="s">
        <v>1159</v>
      </c>
      <c r="G133" s="229" t="s">
        <v>1</v>
      </c>
      <c r="H133" s="230">
        <v>32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121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1160</v>
      </c>
      <c r="F134" s="228" t="s">
        <v>1161</v>
      </c>
      <c r="G134" s="229" t="s">
        <v>1</v>
      </c>
      <c r="H134" s="230">
        <v>25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127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1162</v>
      </c>
      <c r="F135" s="228" t="s">
        <v>1163</v>
      </c>
      <c r="G135" s="229" t="s">
        <v>1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869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1164</v>
      </c>
      <c r="F136" s="228" t="s">
        <v>1165</v>
      </c>
      <c r="G136" s="229" t="s">
        <v>1</v>
      </c>
      <c r="H136" s="230">
        <v>30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425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1166</v>
      </c>
      <c r="F137" s="228" t="s">
        <v>1167</v>
      </c>
      <c r="G137" s="229" t="s">
        <v>1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883</v>
      </c>
    </row>
    <row r="138" s="2" customFormat="1" ht="16.5" customHeight="1">
      <c r="A138" s="35"/>
      <c r="B138" s="36"/>
      <c r="C138" s="226" t="s">
        <v>73</v>
      </c>
      <c r="D138" s="226" t="s">
        <v>221</v>
      </c>
      <c r="E138" s="227" t="s">
        <v>1168</v>
      </c>
      <c r="F138" s="228" t="s">
        <v>1169</v>
      </c>
      <c r="G138" s="229" t="s">
        <v>1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891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1170</v>
      </c>
      <c r="F139" s="228" t="s">
        <v>1171</v>
      </c>
      <c r="G139" s="229" t="s">
        <v>1</v>
      </c>
      <c r="H139" s="230">
        <v>2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900</v>
      </c>
    </row>
    <row r="140" s="12" customFormat="1" ht="25.92" customHeight="1">
      <c r="A140" s="12"/>
      <c r="B140" s="210"/>
      <c r="C140" s="211"/>
      <c r="D140" s="212" t="s">
        <v>72</v>
      </c>
      <c r="E140" s="213" t="s">
        <v>1044</v>
      </c>
      <c r="F140" s="213" t="s">
        <v>1172</v>
      </c>
      <c r="G140" s="211"/>
      <c r="H140" s="211"/>
      <c r="I140" s="214"/>
      <c r="J140" s="215">
        <f>BK140</f>
        <v>0</v>
      </c>
      <c r="K140" s="211"/>
      <c r="L140" s="216"/>
      <c r="M140" s="217"/>
      <c r="N140" s="218"/>
      <c r="O140" s="218"/>
      <c r="P140" s="219">
        <f>SUM(P141:P147)</f>
        <v>0</v>
      </c>
      <c r="Q140" s="218"/>
      <c r="R140" s="219">
        <f>SUM(R141:R147)</f>
        <v>0</v>
      </c>
      <c r="S140" s="218"/>
      <c r="T140" s="220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79</v>
      </c>
      <c r="AT140" s="222" t="s">
        <v>72</v>
      </c>
      <c r="AU140" s="222" t="s">
        <v>73</v>
      </c>
      <c r="AY140" s="221" t="s">
        <v>218</v>
      </c>
      <c r="BK140" s="223">
        <f>SUM(BK141:BK147)</f>
        <v>0</v>
      </c>
    </row>
    <row r="141" s="2" customFormat="1" ht="49.05" customHeight="1">
      <c r="A141" s="35"/>
      <c r="B141" s="36"/>
      <c r="C141" s="226" t="s">
        <v>73</v>
      </c>
      <c r="D141" s="226" t="s">
        <v>221</v>
      </c>
      <c r="E141" s="227" t="s">
        <v>1173</v>
      </c>
      <c r="F141" s="228" t="s">
        <v>1174</v>
      </c>
      <c r="G141" s="229" t="s">
        <v>1029</v>
      </c>
      <c r="H141" s="230">
        <v>3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910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1175</v>
      </c>
      <c r="F142" s="228" t="s">
        <v>1176</v>
      </c>
      <c r="G142" s="229" t="s">
        <v>1029</v>
      </c>
      <c r="H142" s="230">
        <v>3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917</v>
      </c>
    </row>
    <row r="143" s="2" customFormat="1" ht="24.15" customHeight="1">
      <c r="A143" s="35"/>
      <c r="B143" s="36"/>
      <c r="C143" s="226" t="s">
        <v>73</v>
      </c>
      <c r="D143" s="226" t="s">
        <v>221</v>
      </c>
      <c r="E143" s="227" t="s">
        <v>1177</v>
      </c>
      <c r="F143" s="228" t="s">
        <v>1178</v>
      </c>
      <c r="G143" s="229" t="s">
        <v>1029</v>
      </c>
      <c r="H143" s="230">
        <v>3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925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1179</v>
      </c>
      <c r="F144" s="228" t="s">
        <v>1180</v>
      </c>
      <c r="G144" s="229" t="s">
        <v>1029</v>
      </c>
      <c r="H144" s="230">
        <v>3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249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1181</v>
      </c>
      <c r="F145" s="228" t="s">
        <v>1182</v>
      </c>
      <c r="G145" s="229" t="s">
        <v>1029</v>
      </c>
      <c r="H145" s="230">
        <v>3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430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1183</v>
      </c>
      <c r="F146" s="228" t="s">
        <v>1184</v>
      </c>
      <c r="G146" s="229" t="s">
        <v>1029</v>
      </c>
      <c r="H146" s="230">
        <v>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939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1185</v>
      </c>
      <c r="F147" s="228" t="s">
        <v>1186</v>
      </c>
      <c r="G147" s="229" t="s">
        <v>1029</v>
      </c>
      <c r="H147" s="230">
        <v>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947</v>
      </c>
    </row>
    <row r="148" s="12" customFormat="1" ht="25.92" customHeight="1">
      <c r="A148" s="12"/>
      <c r="B148" s="210"/>
      <c r="C148" s="211"/>
      <c r="D148" s="212" t="s">
        <v>72</v>
      </c>
      <c r="E148" s="213" t="s">
        <v>1062</v>
      </c>
      <c r="F148" s="213" t="s">
        <v>1187</v>
      </c>
      <c r="G148" s="211"/>
      <c r="H148" s="211"/>
      <c r="I148" s="214"/>
      <c r="J148" s="215">
        <f>BK148</f>
        <v>0</v>
      </c>
      <c r="K148" s="211"/>
      <c r="L148" s="216"/>
      <c r="M148" s="217"/>
      <c r="N148" s="218"/>
      <c r="O148" s="218"/>
      <c r="P148" s="219">
        <f>SUM(P149:P152)</f>
        <v>0</v>
      </c>
      <c r="Q148" s="218"/>
      <c r="R148" s="219">
        <f>SUM(R149:R152)</f>
        <v>0</v>
      </c>
      <c r="S148" s="218"/>
      <c r="T148" s="22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79</v>
      </c>
      <c r="AT148" s="222" t="s">
        <v>72</v>
      </c>
      <c r="AU148" s="222" t="s">
        <v>73</v>
      </c>
      <c r="AY148" s="221" t="s">
        <v>218</v>
      </c>
      <c r="BK148" s="223">
        <f>SUM(BK149:BK152)</f>
        <v>0</v>
      </c>
    </row>
    <row r="149" s="2" customFormat="1" ht="16.5" customHeight="1">
      <c r="A149" s="35"/>
      <c r="B149" s="36"/>
      <c r="C149" s="226" t="s">
        <v>73</v>
      </c>
      <c r="D149" s="226" t="s">
        <v>221</v>
      </c>
      <c r="E149" s="227" t="s">
        <v>1188</v>
      </c>
      <c r="F149" s="228" t="s">
        <v>1135</v>
      </c>
      <c r="G149" s="229" t="s">
        <v>836</v>
      </c>
      <c r="H149" s="230">
        <v>4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955</v>
      </c>
    </row>
    <row r="150" s="2" customFormat="1" ht="16.5" customHeight="1">
      <c r="A150" s="35"/>
      <c r="B150" s="36"/>
      <c r="C150" s="226" t="s">
        <v>73</v>
      </c>
      <c r="D150" s="226" t="s">
        <v>221</v>
      </c>
      <c r="E150" s="227" t="s">
        <v>1189</v>
      </c>
      <c r="F150" s="228" t="s">
        <v>1137</v>
      </c>
      <c r="G150" s="229" t="s">
        <v>836</v>
      </c>
      <c r="H150" s="230">
        <v>8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96</v>
      </c>
      <c r="AT150" s="238" t="s">
        <v>221</v>
      </c>
      <c r="AU150" s="238" t="s">
        <v>79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96</v>
      </c>
      <c r="BM150" s="238" t="s">
        <v>965</v>
      </c>
    </row>
    <row r="151" s="2" customFormat="1" ht="16.5" customHeight="1">
      <c r="A151" s="35"/>
      <c r="B151" s="36"/>
      <c r="C151" s="226" t="s">
        <v>73</v>
      </c>
      <c r="D151" s="226" t="s">
        <v>221</v>
      </c>
      <c r="E151" s="227" t="s">
        <v>1190</v>
      </c>
      <c r="F151" s="228" t="s">
        <v>1140</v>
      </c>
      <c r="G151" s="229" t="s">
        <v>836</v>
      </c>
      <c r="H151" s="230">
        <v>10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973</v>
      </c>
    </row>
    <row r="152" s="2" customFormat="1" ht="21.75" customHeight="1">
      <c r="A152" s="35"/>
      <c r="B152" s="36"/>
      <c r="C152" s="226" t="s">
        <v>73</v>
      </c>
      <c r="D152" s="226" t="s">
        <v>221</v>
      </c>
      <c r="E152" s="227" t="s">
        <v>1191</v>
      </c>
      <c r="F152" s="228" t="s">
        <v>1192</v>
      </c>
      <c r="G152" s="229" t="s">
        <v>836</v>
      </c>
      <c r="H152" s="230">
        <v>8</v>
      </c>
      <c r="I152" s="231"/>
      <c r="J152" s="232">
        <f>ROUND(I152*H152,2)</f>
        <v>0</v>
      </c>
      <c r="K152" s="233"/>
      <c r="L152" s="41"/>
      <c r="M152" s="252" t="s">
        <v>1</v>
      </c>
      <c r="N152" s="253" t="s">
        <v>38</v>
      </c>
      <c r="O152" s="254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96</v>
      </c>
      <c r="AT152" s="238" t="s">
        <v>221</v>
      </c>
      <c r="AU152" s="238" t="s">
        <v>79</v>
      </c>
      <c r="AY152" s="14" t="s">
        <v>218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96</v>
      </c>
      <c r="BM152" s="238" t="s">
        <v>260</v>
      </c>
    </row>
    <row r="153" s="2" customFormat="1" ht="6.96" customHeight="1">
      <c r="A153" s="35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sheet="1" autoFilter="0" formatColumns="0" formatRows="0" objects="1" scenarios="1" spinCount="100000" saltValue="xVp4QlFCnhDv6UIBIanvY1F+Rs0JjyzpROucJ18nY7dURoeZCcAtevZZOxFkqNpFiEWNuDRexlzrFXEZvJPgBQ==" hashValue="wZKvsQGM/EFUxThnI++P1g2NQFeRA2nTGpWFqyZ4ma5ZzopGK+uQO0EhSNoZ+lBcT7a4opl/QfBBOaZnq82LFQ==" algorithmName="SHA-512" password="CC35"/>
  <autoFilter ref="C126:K1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1193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ROUND(J128,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ROUND((SUM(BE128:BE158)),  2)</f>
        <v>0</v>
      </c>
      <c r="G37" s="35"/>
      <c r="H37" s="35"/>
      <c r="I37" s="162">
        <v>0.20999999999999999</v>
      </c>
      <c r="J37" s="161">
        <f>ROUND(((SUM(BE128:BE158))*I37),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ROUND((SUM(BF128:BF158)),  2)</f>
        <v>0</v>
      </c>
      <c r="G38" s="35"/>
      <c r="H38" s="35"/>
      <c r="I38" s="162">
        <v>0.14999999999999999</v>
      </c>
      <c r="J38" s="161">
        <f>ROUND(((SUM(BF128:BF158))*I38),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ROUND((SUM(BG128:BG158)),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ROUND((SUM(BH128:BH158)),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ROUND((SUM(BI128:BI158)),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 xml:space="preserve">03 -  Aktivní prvky, PC vybavení učeben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J128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1194</v>
      </c>
      <c r="E101" s="190"/>
      <c r="F101" s="190"/>
      <c r="G101" s="190"/>
      <c r="H101" s="190"/>
      <c r="I101" s="190"/>
      <c r="J101" s="191">
        <f>J129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1195</v>
      </c>
      <c r="E102" s="190"/>
      <c r="F102" s="190"/>
      <c r="G102" s="190"/>
      <c r="H102" s="190"/>
      <c r="I102" s="190"/>
      <c r="J102" s="191">
        <f>J137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1196</v>
      </c>
      <c r="E103" s="190"/>
      <c r="F103" s="190"/>
      <c r="G103" s="190"/>
      <c r="H103" s="190"/>
      <c r="I103" s="190"/>
      <c r="J103" s="191">
        <f>J152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7"/>
      <c r="C104" s="188"/>
      <c r="D104" s="189" t="s">
        <v>1197</v>
      </c>
      <c r="E104" s="190"/>
      <c r="F104" s="190"/>
      <c r="G104" s="190"/>
      <c r="H104" s="190"/>
      <c r="I104" s="190"/>
      <c r="J104" s="191">
        <f>J154</f>
        <v>0</v>
      </c>
      <c r="K104" s="188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203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>IROP - Stavební úpravy a přístavba objektu učeben v ZŠ Loučka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164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81" t="s">
        <v>165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166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182" t="s">
        <v>167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823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3" t="str">
        <f>E13</f>
        <v xml:space="preserve">03 -  Aktivní prvky, PC vybavení učeben</v>
      </c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20</v>
      </c>
      <c r="D122" s="37"/>
      <c r="E122" s="37"/>
      <c r="F122" s="24" t="str">
        <f>F16</f>
        <v xml:space="preserve"> </v>
      </c>
      <c r="G122" s="37"/>
      <c r="H122" s="37"/>
      <c r="I122" s="29" t="s">
        <v>22</v>
      </c>
      <c r="J122" s="76" t="str">
        <f>IF(J16="","",J16)</f>
        <v>3. 6. 2021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24</v>
      </c>
      <c r="D124" s="37"/>
      <c r="E124" s="37"/>
      <c r="F124" s="24" t="str">
        <f>E19</f>
        <v xml:space="preserve"> </v>
      </c>
      <c r="G124" s="37"/>
      <c r="H124" s="37"/>
      <c r="I124" s="29" t="s">
        <v>29</v>
      </c>
      <c r="J124" s="33" t="str">
        <f>E25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31</v>
      </c>
      <c r="J125" s="33" t="str">
        <f>E28</f>
        <v xml:space="preserve"> 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8"/>
      <c r="B127" s="199"/>
      <c r="C127" s="200" t="s">
        <v>204</v>
      </c>
      <c r="D127" s="201" t="s">
        <v>58</v>
      </c>
      <c r="E127" s="201" t="s">
        <v>54</v>
      </c>
      <c r="F127" s="201" t="s">
        <v>55</v>
      </c>
      <c r="G127" s="201" t="s">
        <v>205</v>
      </c>
      <c r="H127" s="201" t="s">
        <v>206</v>
      </c>
      <c r="I127" s="201" t="s">
        <v>207</v>
      </c>
      <c r="J127" s="202" t="s">
        <v>176</v>
      </c>
      <c r="K127" s="203" t="s">
        <v>208</v>
      </c>
      <c r="L127" s="204"/>
      <c r="M127" s="97" t="s">
        <v>1</v>
      </c>
      <c r="N127" s="98" t="s">
        <v>37</v>
      </c>
      <c r="O127" s="98" t="s">
        <v>209</v>
      </c>
      <c r="P127" s="98" t="s">
        <v>210</v>
      </c>
      <c r="Q127" s="98" t="s">
        <v>211</v>
      </c>
      <c r="R127" s="98" t="s">
        <v>212</v>
      </c>
      <c r="S127" s="98" t="s">
        <v>213</v>
      </c>
      <c r="T127" s="99" t="s">
        <v>214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="2" customFormat="1" ht="22.8" customHeight="1">
      <c r="A128" s="35"/>
      <c r="B128" s="36"/>
      <c r="C128" s="104" t="s">
        <v>215</v>
      </c>
      <c r="D128" s="37"/>
      <c r="E128" s="37"/>
      <c r="F128" s="37"/>
      <c r="G128" s="37"/>
      <c r="H128" s="37"/>
      <c r="I128" s="37"/>
      <c r="J128" s="205">
        <f>BK128</f>
        <v>0</v>
      </c>
      <c r="K128" s="37"/>
      <c r="L128" s="41"/>
      <c r="M128" s="100"/>
      <c r="N128" s="206"/>
      <c r="O128" s="101"/>
      <c r="P128" s="207">
        <f>P129+P137+P152+P154</f>
        <v>0</v>
      </c>
      <c r="Q128" s="101"/>
      <c r="R128" s="207">
        <f>R129+R137+R152+R154</f>
        <v>0</v>
      </c>
      <c r="S128" s="101"/>
      <c r="T128" s="208">
        <f>T129+T137+T152+T154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72</v>
      </c>
      <c r="AU128" s="14" t="s">
        <v>178</v>
      </c>
      <c r="BK128" s="209">
        <f>BK129+BK137+BK152+BK154</f>
        <v>0</v>
      </c>
    </row>
    <row r="129" s="12" customFormat="1" ht="25.92" customHeight="1">
      <c r="A129" s="12"/>
      <c r="B129" s="210"/>
      <c r="C129" s="211"/>
      <c r="D129" s="212" t="s">
        <v>72</v>
      </c>
      <c r="E129" s="213" t="s">
        <v>1025</v>
      </c>
      <c r="F129" s="213" t="s">
        <v>1198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SUM(P130:P136)</f>
        <v>0</v>
      </c>
      <c r="Q129" s="218"/>
      <c r="R129" s="219">
        <f>SUM(R130:R136)</f>
        <v>0</v>
      </c>
      <c r="S129" s="218"/>
      <c r="T129" s="220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79</v>
      </c>
      <c r="AT129" s="222" t="s">
        <v>72</v>
      </c>
      <c r="AU129" s="222" t="s">
        <v>73</v>
      </c>
      <c r="AY129" s="221" t="s">
        <v>218</v>
      </c>
      <c r="BK129" s="223">
        <f>SUM(BK130:BK136)</f>
        <v>0</v>
      </c>
    </row>
    <row r="130" s="2" customFormat="1" ht="37.8" customHeight="1">
      <c r="A130" s="35"/>
      <c r="B130" s="36"/>
      <c r="C130" s="226" t="s">
        <v>73</v>
      </c>
      <c r="D130" s="226" t="s">
        <v>221</v>
      </c>
      <c r="E130" s="227" t="s">
        <v>1199</v>
      </c>
      <c r="F130" s="228" t="s">
        <v>1200</v>
      </c>
      <c r="G130" s="229" t="s">
        <v>1029</v>
      </c>
      <c r="H130" s="230">
        <v>16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81</v>
      </c>
    </row>
    <row r="131" s="2" customFormat="1" ht="37.8" customHeight="1">
      <c r="A131" s="35"/>
      <c r="B131" s="36"/>
      <c r="C131" s="226" t="s">
        <v>73</v>
      </c>
      <c r="D131" s="226" t="s">
        <v>221</v>
      </c>
      <c r="E131" s="227" t="s">
        <v>1201</v>
      </c>
      <c r="F131" s="228" t="s">
        <v>1202</v>
      </c>
      <c r="G131" s="229" t="s">
        <v>1029</v>
      </c>
      <c r="H131" s="230">
        <v>4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96</v>
      </c>
    </row>
    <row r="132" s="2" customFormat="1" ht="24.15" customHeight="1">
      <c r="A132" s="35"/>
      <c r="B132" s="36"/>
      <c r="C132" s="226" t="s">
        <v>73</v>
      </c>
      <c r="D132" s="226" t="s">
        <v>221</v>
      </c>
      <c r="E132" s="227" t="s">
        <v>1203</v>
      </c>
      <c r="F132" s="228" t="s">
        <v>1204</v>
      </c>
      <c r="G132" s="229" t="s">
        <v>1029</v>
      </c>
      <c r="H132" s="230">
        <v>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258</v>
      </c>
    </row>
    <row r="133" s="2" customFormat="1" ht="33" customHeight="1">
      <c r="A133" s="35"/>
      <c r="B133" s="36"/>
      <c r="C133" s="226" t="s">
        <v>73</v>
      </c>
      <c r="D133" s="226" t="s">
        <v>221</v>
      </c>
      <c r="E133" s="227" t="s">
        <v>1205</v>
      </c>
      <c r="F133" s="228" t="s">
        <v>1206</v>
      </c>
      <c r="G133" s="229" t="s">
        <v>1029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309</v>
      </c>
    </row>
    <row r="134" s="2" customFormat="1" ht="55.5" customHeight="1">
      <c r="A134" s="35"/>
      <c r="B134" s="36"/>
      <c r="C134" s="226" t="s">
        <v>73</v>
      </c>
      <c r="D134" s="226" t="s">
        <v>221</v>
      </c>
      <c r="E134" s="227" t="s">
        <v>1207</v>
      </c>
      <c r="F134" s="228" t="s">
        <v>1208</v>
      </c>
      <c r="G134" s="229" t="s">
        <v>1029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121</v>
      </c>
    </row>
    <row r="135" s="2" customFormat="1" ht="66.75" customHeight="1">
      <c r="A135" s="35"/>
      <c r="B135" s="36"/>
      <c r="C135" s="226" t="s">
        <v>73</v>
      </c>
      <c r="D135" s="226" t="s">
        <v>221</v>
      </c>
      <c r="E135" s="227" t="s">
        <v>1209</v>
      </c>
      <c r="F135" s="228" t="s">
        <v>1210</v>
      </c>
      <c r="G135" s="229" t="s">
        <v>1029</v>
      </c>
      <c r="H135" s="230">
        <v>3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127</v>
      </c>
    </row>
    <row r="136" s="2" customFormat="1" ht="24.15" customHeight="1">
      <c r="A136" s="35"/>
      <c r="B136" s="36"/>
      <c r="C136" s="226" t="s">
        <v>73</v>
      </c>
      <c r="D136" s="226" t="s">
        <v>221</v>
      </c>
      <c r="E136" s="227" t="s">
        <v>1211</v>
      </c>
      <c r="F136" s="228" t="s">
        <v>1212</v>
      </c>
      <c r="G136" s="229" t="s">
        <v>1029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869</v>
      </c>
    </row>
    <row r="137" s="12" customFormat="1" ht="25.92" customHeight="1">
      <c r="A137" s="12"/>
      <c r="B137" s="210"/>
      <c r="C137" s="211"/>
      <c r="D137" s="212" t="s">
        <v>72</v>
      </c>
      <c r="E137" s="213" t="s">
        <v>1044</v>
      </c>
      <c r="F137" s="213" t="s">
        <v>1213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SUM(P138:P151)</f>
        <v>0</v>
      </c>
      <c r="Q137" s="218"/>
      <c r="R137" s="219">
        <f>SUM(R138:R151)</f>
        <v>0</v>
      </c>
      <c r="S137" s="218"/>
      <c r="T137" s="220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79</v>
      </c>
      <c r="AT137" s="222" t="s">
        <v>72</v>
      </c>
      <c r="AU137" s="222" t="s">
        <v>73</v>
      </c>
      <c r="AY137" s="221" t="s">
        <v>218</v>
      </c>
      <c r="BK137" s="223">
        <f>SUM(BK138:BK151)</f>
        <v>0</v>
      </c>
    </row>
    <row r="138" s="2" customFormat="1" ht="44.25" customHeight="1">
      <c r="A138" s="35"/>
      <c r="B138" s="36"/>
      <c r="C138" s="226" t="s">
        <v>73</v>
      </c>
      <c r="D138" s="226" t="s">
        <v>221</v>
      </c>
      <c r="E138" s="227" t="s">
        <v>1214</v>
      </c>
      <c r="F138" s="228" t="s">
        <v>1215</v>
      </c>
      <c r="G138" s="229" t="s">
        <v>1029</v>
      </c>
      <c r="H138" s="230">
        <v>3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425</v>
      </c>
    </row>
    <row r="139" s="2" customFormat="1" ht="24.15" customHeight="1">
      <c r="A139" s="35"/>
      <c r="B139" s="36"/>
      <c r="C139" s="226" t="s">
        <v>73</v>
      </c>
      <c r="D139" s="226" t="s">
        <v>221</v>
      </c>
      <c r="E139" s="227" t="s">
        <v>1216</v>
      </c>
      <c r="F139" s="228" t="s">
        <v>1217</v>
      </c>
      <c r="G139" s="229" t="s">
        <v>1029</v>
      </c>
      <c r="H139" s="230">
        <v>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883</v>
      </c>
    </row>
    <row r="140" s="2" customFormat="1" ht="24.15" customHeight="1">
      <c r="A140" s="35"/>
      <c r="B140" s="36"/>
      <c r="C140" s="226" t="s">
        <v>73</v>
      </c>
      <c r="D140" s="226" t="s">
        <v>221</v>
      </c>
      <c r="E140" s="227" t="s">
        <v>1218</v>
      </c>
      <c r="F140" s="228" t="s">
        <v>1219</v>
      </c>
      <c r="G140" s="229" t="s">
        <v>1029</v>
      </c>
      <c r="H140" s="230">
        <v>3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891</v>
      </c>
    </row>
    <row r="141" s="2" customFormat="1" ht="24.15" customHeight="1">
      <c r="A141" s="35"/>
      <c r="B141" s="36"/>
      <c r="C141" s="226" t="s">
        <v>73</v>
      </c>
      <c r="D141" s="226" t="s">
        <v>221</v>
      </c>
      <c r="E141" s="227" t="s">
        <v>1220</v>
      </c>
      <c r="F141" s="228" t="s">
        <v>1221</v>
      </c>
      <c r="G141" s="229" t="s">
        <v>1222</v>
      </c>
      <c r="H141" s="230">
        <v>7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900</v>
      </c>
    </row>
    <row r="142" s="2" customFormat="1" ht="24.15" customHeight="1">
      <c r="A142" s="35"/>
      <c r="B142" s="36"/>
      <c r="C142" s="226" t="s">
        <v>73</v>
      </c>
      <c r="D142" s="226" t="s">
        <v>221</v>
      </c>
      <c r="E142" s="227" t="s">
        <v>1223</v>
      </c>
      <c r="F142" s="228" t="s">
        <v>1224</v>
      </c>
      <c r="G142" s="229" t="s">
        <v>1222</v>
      </c>
      <c r="H142" s="230">
        <v>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910</v>
      </c>
    </row>
    <row r="143" s="2" customFormat="1" ht="16.5" customHeight="1">
      <c r="A143" s="35"/>
      <c r="B143" s="36"/>
      <c r="C143" s="226" t="s">
        <v>73</v>
      </c>
      <c r="D143" s="226" t="s">
        <v>221</v>
      </c>
      <c r="E143" s="227" t="s">
        <v>1225</v>
      </c>
      <c r="F143" s="228" t="s">
        <v>1226</v>
      </c>
      <c r="G143" s="229" t="s">
        <v>1</v>
      </c>
      <c r="H143" s="230">
        <v>140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96</v>
      </c>
      <c r="AT143" s="238" t="s">
        <v>221</v>
      </c>
      <c r="AU143" s="238" t="s">
        <v>79</v>
      </c>
      <c r="AY143" s="14" t="s">
        <v>218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79</v>
      </c>
      <c r="BK143" s="239">
        <f>ROUND(I143*H143,2)</f>
        <v>0</v>
      </c>
      <c r="BL143" s="14" t="s">
        <v>96</v>
      </c>
      <c r="BM143" s="238" t="s">
        <v>917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1227</v>
      </c>
      <c r="F144" s="228" t="s">
        <v>1228</v>
      </c>
      <c r="G144" s="229" t="s">
        <v>1</v>
      </c>
      <c r="H144" s="230">
        <v>21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925</v>
      </c>
    </row>
    <row r="145" s="2" customFormat="1" ht="24.15" customHeight="1">
      <c r="A145" s="35"/>
      <c r="B145" s="36"/>
      <c r="C145" s="226" t="s">
        <v>73</v>
      </c>
      <c r="D145" s="226" t="s">
        <v>221</v>
      </c>
      <c r="E145" s="227" t="s">
        <v>1229</v>
      </c>
      <c r="F145" s="228" t="s">
        <v>1230</v>
      </c>
      <c r="G145" s="229" t="s">
        <v>1</v>
      </c>
      <c r="H145" s="230">
        <v>8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249</v>
      </c>
    </row>
    <row r="146" s="2" customFormat="1" ht="24.15" customHeight="1">
      <c r="A146" s="35"/>
      <c r="B146" s="36"/>
      <c r="C146" s="226" t="s">
        <v>73</v>
      </c>
      <c r="D146" s="226" t="s">
        <v>221</v>
      </c>
      <c r="E146" s="227" t="s">
        <v>1231</v>
      </c>
      <c r="F146" s="228" t="s">
        <v>1232</v>
      </c>
      <c r="G146" s="229" t="s">
        <v>1</v>
      </c>
      <c r="H146" s="230">
        <v>24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430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1233</v>
      </c>
      <c r="F147" s="228" t="s">
        <v>1234</v>
      </c>
      <c r="G147" s="229" t="s">
        <v>1029</v>
      </c>
      <c r="H147" s="230">
        <v>1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939</v>
      </c>
    </row>
    <row r="148" s="2" customFormat="1" ht="16.5" customHeight="1">
      <c r="A148" s="35"/>
      <c r="B148" s="36"/>
      <c r="C148" s="226" t="s">
        <v>73</v>
      </c>
      <c r="D148" s="226" t="s">
        <v>221</v>
      </c>
      <c r="E148" s="227" t="s">
        <v>1235</v>
      </c>
      <c r="F148" s="228" t="s">
        <v>1236</v>
      </c>
      <c r="G148" s="229" t="s">
        <v>1029</v>
      </c>
      <c r="H148" s="230">
        <v>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96</v>
      </c>
      <c r="AT148" s="238" t="s">
        <v>221</v>
      </c>
      <c r="AU148" s="238" t="s">
        <v>79</v>
      </c>
      <c r="AY148" s="14" t="s">
        <v>218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96</v>
      </c>
      <c r="BM148" s="238" t="s">
        <v>947</v>
      </c>
    </row>
    <row r="149" s="2" customFormat="1" ht="37.8" customHeight="1">
      <c r="A149" s="35"/>
      <c r="B149" s="36"/>
      <c r="C149" s="226" t="s">
        <v>73</v>
      </c>
      <c r="D149" s="226" t="s">
        <v>221</v>
      </c>
      <c r="E149" s="227" t="s">
        <v>1237</v>
      </c>
      <c r="F149" s="228" t="s">
        <v>1238</v>
      </c>
      <c r="G149" s="229" t="s">
        <v>1029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96</v>
      </c>
      <c r="AT149" s="238" t="s">
        <v>221</v>
      </c>
      <c r="AU149" s="238" t="s">
        <v>79</v>
      </c>
      <c r="AY149" s="14" t="s">
        <v>218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96</v>
      </c>
      <c r="BM149" s="238" t="s">
        <v>955</v>
      </c>
    </row>
    <row r="150" s="2" customFormat="1" ht="16.5" customHeight="1">
      <c r="A150" s="35"/>
      <c r="B150" s="36"/>
      <c r="C150" s="226" t="s">
        <v>73</v>
      </c>
      <c r="D150" s="226" t="s">
        <v>221</v>
      </c>
      <c r="E150" s="227" t="s">
        <v>1239</v>
      </c>
      <c r="F150" s="228" t="s">
        <v>1240</v>
      </c>
      <c r="G150" s="229" t="s">
        <v>1029</v>
      </c>
      <c r="H150" s="230">
        <v>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96</v>
      </c>
      <c r="AT150" s="238" t="s">
        <v>221</v>
      </c>
      <c r="AU150" s="238" t="s">
        <v>79</v>
      </c>
      <c r="AY150" s="14" t="s">
        <v>218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96</v>
      </c>
      <c r="BM150" s="238" t="s">
        <v>965</v>
      </c>
    </row>
    <row r="151" s="2" customFormat="1" ht="55.5" customHeight="1">
      <c r="A151" s="35"/>
      <c r="B151" s="36"/>
      <c r="C151" s="226" t="s">
        <v>73</v>
      </c>
      <c r="D151" s="226" t="s">
        <v>221</v>
      </c>
      <c r="E151" s="227" t="s">
        <v>1241</v>
      </c>
      <c r="F151" s="228" t="s">
        <v>1242</v>
      </c>
      <c r="G151" s="229" t="s">
        <v>1029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96</v>
      </c>
      <c r="AT151" s="238" t="s">
        <v>221</v>
      </c>
      <c r="AU151" s="238" t="s">
        <v>79</v>
      </c>
      <c r="AY151" s="14" t="s">
        <v>218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96</v>
      </c>
      <c r="BM151" s="238" t="s">
        <v>973</v>
      </c>
    </row>
    <row r="152" s="12" customFormat="1" ht="25.92" customHeight="1">
      <c r="A152" s="12"/>
      <c r="B152" s="210"/>
      <c r="C152" s="211"/>
      <c r="D152" s="212" t="s">
        <v>72</v>
      </c>
      <c r="E152" s="213" t="s">
        <v>1062</v>
      </c>
      <c r="F152" s="213" t="s">
        <v>1243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</f>
        <v>0</v>
      </c>
      <c r="Q152" s="218"/>
      <c r="R152" s="219">
        <f>R153</f>
        <v>0</v>
      </c>
      <c r="S152" s="218"/>
      <c r="T152" s="22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79</v>
      </c>
      <c r="AT152" s="222" t="s">
        <v>72</v>
      </c>
      <c r="AU152" s="222" t="s">
        <v>73</v>
      </c>
      <c r="AY152" s="221" t="s">
        <v>218</v>
      </c>
      <c r="BK152" s="223">
        <f>BK153</f>
        <v>0</v>
      </c>
    </row>
    <row r="153" s="2" customFormat="1" ht="16.5" customHeight="1">
      <c r="A153" s="35"/>
      <c r="B153" s="36"/>
      <c r="C153" s="226" t="s">
        <v>73</v>
      </c>
      <c r="D153" s="226" t="s">
        <v>221</v>
      </c>
      <c r="E153" s="227" t="s">
        <v>1244</v>
      </c>
      <c r="F153" s="228" t="s">
        <v>1245</v>
      </c>
      <c r="G153" s="229" t="s">
        <v>1029</v>
      </c>
      <c r="H153" s="230">
        <v>3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88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96</v>
      </c>
      <c r="AT153" s="238" t="s">
        <v>221</v>
      </c>
      <c r="AU153" s="238" t="s">
        <v>79</v>
      </c>
      <c r="AY153" s="14" t="s">
        <v>218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96</v>
      </c>
      <c r="BM153" s="238" t="s">
        <v>260</v>
      </c>
    </row>
    <row r="154" s="12" customFormat="1" ht="25.92" customHeight="1">
      <c r="A154" s="12"/>
      <c r="B154" s="210"/>
      <c r="C154" s="211"/>
      <c r="D154" s="212" t="s">
        <v>72</v>
      </c>
      <c r="E154" s="213" t="s">
        <v>1072</v>
      </c>
      <c r="F154" s="213" t="s">
        <v>1187</v>
      </c>
      <c r="G154" s="211"/>
      <c r="H154" s="211"/>
      <c r="I154" s="214"/>
      <c r="J154" s="215">
        <f>BK154</f>
        <v>0</v>
      </c>
      <c r="K154" s="211"/>
      <c r="L154" s="216"/>
      <c r="M154" s="217"/>
      <c r="N154" s="218"/>
      <c r="O154" s="218"/>
      <c r="P154" s="219">
        <f>SUM(P155:P158)</f>
        <v>0</v>
      </c>
      <c r="Q154" s="218"/>
      <c r="R154" s="219">
        <f>SUM(R155:R158)</f>
        <v>0</v>
      </c>
      <c r="S154" s="218"/>
      <c r="T154" s="220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79</v>
      </c>
      <c r="AT154" s="222" t="s">
        <v>72</v>
      </c>
      <c r="AU154" s="222" t="s">
        <v>73</v>
      </c>
      <c r="AY154" s="221" t="s">
        <v>218</v>
      </c>
      <c r="BK154" s="223">
        <f>SUM(BK155:BK158)</f>
        <v>0</v>
      </c>
    </row>
    <row r="155" s="2" customFormat="1" ht="16.5" customHeight="1">
      <c r="A155" s="35"/>
      <c r="B155" s="36"/>
      <c r="C155" s="226" t="s">
        <v>73</v>
      </c>
      <c r="D155" s="226" t="s">
        <v>221</v>
      </c>
      <c r="E155" s="227" t="s">
        <v>1246</v>
      </c>
      <c r="F155" s="228" t="s">
        <v>1135</v>
      </c>
      <c r="G155" s="229" t="s">
        <v>836</v>
      </c>
      <c r="H155" s="230">
        <v>8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96</v>
      </c>
      <c r="AT155" s="238" t="s">
        <v>221</v>
      </c>
      <c r="AU155" s="238" t="s">
        <v>79</v>
      </c>
      <c r="AY155" s="14" t="s">
        <v>218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96</v>
      </c>
      <c r="BM155" s="238" t="s">
        <v>264</v>
      </c>
    </row>
    <row r="156" s="2" customFormat="1" ht="16.5" customHeight="1">
      <c r="A156" s="35"/>
      <c r="B156" s="36"/>
      <c r="C156" s="226" t="s">
        <v>73</v>
      </c>
      <c r="D156" s="226" t="s">
        <v>221</v>
      </c>
      <c r="E156" s="227" t="s">
        <v>1247</v>
      </c>
      <c r="F156" s="228" t="s">
        <v>1137</v>
      </c>
      <c r="G156" s="229" t="s">
        <v>836</v>
      </c>
      <c r="H156" s="230">
        <v>16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88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96</v>
      </c>
      <c r="AT156" s="238" t="s">
        <v>221</v>
      </c>
      <c r="AU156" s="238" t="s">
        <v>79</v>
      </c>
      <c r="AY156" s="14" t="s">
        <v>218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96</v>
      </c>
      <c r="BM156" s="238" t="s">
        <v>272</v>
      </c>
    </row>
    <row r="157" s="2" customFormat="1" ht="16.5" customHeight="1">
      <c r="A157" s="35"/>
      <c r="B157" s="36"/>
      <c r="C157" s="226" t="s">
        <v>73</v>
      </c>
      <c r="D157" s="226" t="s">
        <v>221</v>
      </c>
      <c r="E157" s="227" t="s">
        <v>1248</v>
      </c>
      <c r="F157" s="228" t="s">
        <v>1140</v>
      </c>
      <c r="G157" s="229" t="s">
        <v>836</v>
      </c>
      <c r="H157" s="230">
        <v>24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88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96</v>
      </c>
      <c r="AT157" s="238" t="s">
        <v>221</v>
      </c>
      <c r="AU157" s="238" t="s">
        <v>79</v>
      </c>
      <c r="AY157" s="14" t="s">
        <v>218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96</v>
      </c>
      <c r="BM157" s="238" t="s">
        <v>1084</v>
      </c>
    </row>
    <row r="158" s="2" customFormat="1" ht="21.75" customHeight="1">
      <c r="A158" s="35"/>
      <c r="B158" s="36"/>
      <c r="C158" s="226" t="s">
        <v>73</v>
      </c>
      <c r="D158" s="226" t="s">
        <v>221</v>
      </c>
      <c r="E158" s="227" t="s">
        <v>1249</v>
      </c>
      <c r="F158" s="228" t="s">
        <v>1192</v>
      </c>
      <c r="G158" s="229" t="s">
        <v>836</v>
      </c>
      <c r="H158" s="230">
        <v>8</v>
      </c>
      <c r="I158" s="231"/>
      <c r="J158" s="232">
        <f>ROUND(I158*H158,2)</f>
        <v>0</v>
      </c>
      <c r="K158" s="233"/>
      <c r="L158" s="41"/>
      <c r="M158" s="252" t="s">
        <v>1</v>
      </c>
      <c r="N158" s="253" t="s">
        <v>38</v>
      </c>
      <c r="O158" s="254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96</v>
      </c>
      <c r="AT158" s="238" t="s">
        <v>221</v>
      </c>
      <c r="AU158" s="238" t="s">
        <v>79</v>
      </c>
      <c r="AY158" s="14" t="s">
        <v>218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96</v>
      </c>
      <c r="BM158" s="238" t="s">
        <v>1089</v>
      </c>
    </row>
    <row r="159" s="2" customFormat="1" ht="6.96" customHeight="1">
      <c r="A159" s="35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sheet="1" autoFilter="0" formatColumns="0" formatRows="0" objects="1" scenarios="1" spinCount="100000" saltValue="1ykxeQU6HkI41h3adbQkwhKt61r9ZcwTgB9/4KuRZLd0M5jbKvY4JtI/s8/IPzQcsVf9wb+N85F/UTUJ8Dszcg==" hashValue="fle5yBL8gWDmXc448hkxHrxUE4Y2iWD/QPDILduv+od6fkrlcyPuTcswvhNVjWH2QTi50XtLyjhmIoZK8QgVFg==" algorithmName="SHA-512" password="CC35"/>
  <autoFilter ref="C127:K15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1250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ROUND(J127,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ROUND((SUM(BE127:BE147)),  2)</f>
        <v>0</v>
      </c>
      <c r="G37" s="35"/>
      <c r="H37" s="35"/>
      <c r="I37" s="162">
        <v>0.20999999999999999</v>
      </c>
      <c r="J37" s="161">
        <f>ROUND(((SUM(BE127:BE147))*I37),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ROUND((SUM(BF127:BF147)),  2)</f>
        <v>0</v>
      </c>
      <c r="G38" s="35"/>
      <c r="H38" s="35"/>
      <c r="I38" s="162">
        <v>0.14999999999999999</v>
      </c>
      <c r="J38" s="161">
        <f>ROUND(((SUM(BF127:BF147))*I38),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ROUND((SUM(BG127:BG147)),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ROUND((SUM(BH127:BH147)),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ROUND((SUM(BI127:BI147)),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04 - Audio vybavení jazykové učebny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J127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1251</v>
      </c>
      <c r="E101" s="190"/>
      <c r="F101" s="190"/>
      <c r="G101" s="190"/>
      <c r="H101" s="190"/>
      <c r="I101" s="190"/>
      <c r="J101" s="191">
        <f>J128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1252</v>
      </c>
      <c r="E102" s="190"/>
      <c r="F102" s="190"/>
      <c r="G102" s="190"/>
      <c r="H102" s="190"/>
      <c r="I102" s="190"/>
      <c r="J102" s="191">
        <f>J139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7"/>
      <c r="C103" s="188"/>
      <c r="D103" s="189" t="s">
        <v>1253</v>
      </c>
      <c r="E103" s="190"/>
      <c r="F103" s="190"/>
      <c r="G103" s="190"/>
      <c r="H103" s="190"/>
      <c r="I103" s="190"/>
      <c r="J103" s="191">
        <f>J143</f>
        <v>0</v>
      </c>
      <c r="K103" s="188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203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IROP - Stavební úpravy a přístavba objektu učeben v ZŠ Loučka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164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81" t="s">
        <v>165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166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182" t="s">
        <v>167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823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E13</f>
        <v>04 - Audio vybavení jazykové učebny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F16</f>
        <v xml:space="preserve"> </v>
      </c>
      <c r="G121" s="37"/>
      <c r="H121" s="37"/>
      <c r="I121" s="29" t="s">
        <v>22</v>
      </c>
      <c r="J121" s="76" t="str">
        <f>IF(J16="","",J16)</f>
        <v>3. 6. 2021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E19</f>
        <v xml:space="preserve"> </v>
      </c>
      <c r="G123" s="37"/>
      <c r="H123" s="37"/>
      <c r="I123" s="29" t="s">
        <v>29</v>
      </c>
      <c r="J123" s="33" t="str">
        <f>E25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31</v>
      </c>
      <c r="J124" s="33" t="str">
        <f>E28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204</v>
      </c>
      <c r="D126" s="201" t="s">
        <v>58</v>
      </c>
      <c r="E126" s="201" t="s">
        <v>54</v>
      </c>
      <c r="F126" s="201" t="s">
        <v>55</v>
      </c>
      <c r="G126" s="201" t="s">
        <v>205</v>
      </c>
      <c r="H126" s="201" t="s">
        <v>206</v>
      </c>
      <c r="I126" s="201" t="s">
        <v>207</v>
      </c>
      <c r="J126" s="202" t="s">
        <v>176</v>
      </c>
      <c r="K126" s="203" t="s">
        <v>208</v>
      </c>
      <c r="L126" s="204"/>
      <c r="M126" s="97" t="s">
        <v>1</v>
      </c>
      <c r="N126" s="98" t="s">
        <v>37</v>
      </c>
      <c r="O126" s="98" t="s">
        <v>209</v>
      </c>
      <c r="P126" s="98" t="s">
        <v>210</v>
      </c>
      <c r="Q126" s="98" t="s">
        <v>211</v>
      </c>
      <c r="R126" s="98" t="s">
        <v>212</v>
      </c>
      <c r="S126" s="98" t="s">
        <v>213</v>
      </c>
      <c r="T126" s="99" t="s">
        <v>214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04" t="s">
        <v>215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0"/>
      <c r="N127" s="206"/>
      <c r="O127" s="101"/>
      <c r="P127" s="207">
        <f>P128+P139+P143</f>
        <v>0</v>
      </c>
      <c r="Q127" s="101"/>
      <c r="R127" s="207">
        <f>R128+R139+R143</f>
        <v>0</v>
      </c>
      <c r="S127" s="101"/>
      <c r="T127" s="208">
        <f>T128+T139+T143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178</v>
      </c>
      <c r="BK127" s="209">
        <f>BK128+BK139+BK143</f>
        <v>0</v>
      </c>
    </row>
    <row r="128" s="12" customFormat="1" ht="25.92" customHeight="1">
      <c r="A128" s="12"/>
      <c r="B128" s="210"/>
      <c r="C128" s="211"/>
      <c r="D128" s="212" t="s">
        <v>72</v>
      </c>
      <c r="E128" s="213" t="s">
        <v>1025</v>
      </c>
      <c r="F128" s="213" t="s">
        <v>1254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SUM(P129:P138)</f>
        <v>0</v>
      </c>
      <c r="Q128" s="218"/>
      <c r="R128" s="219">
        <f>SUM(R129:R138)</f>
        <v>0</v>
      </c>
      <c r="S128" s="218"/>
      <c r="T128" s="220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72</v>
      </c>
      <c r="AU128" s="222" t="s">
        <v>73</v>
      </c>
      <c r="AY128" s="221" t="s">
        <v>218</v>
      </c>
      <c r="BK128" s="223">
        <f>SUM(BK129:BK138)</f>
        <v>0</v>
      </c>
    </row>
    <row r="129" s="2" customFormat="1" ht="66.75" customHeight="1">
      <c r="A129" s="35"/>
      <c r="B129" s="36"/>
      <c r="C129" s="226" t="s">
        <v>73</v>
      </c>
      <c r="D129" s="226" t="s">
        <v>221</v>
      </c>
      <c r="E129" s="227" t="s">
        <v>1255</v>
      </c>
      <c r="F129" s="228" t="s">
        <v>1256</v>
      </c>
      <c r="G129" s="229" t="s">
        <v>1029</v>
      </c>
      <c r="H129" s="230">
        <v>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81</v>
      </c>
    </row>
    <row r="130" s="2" customFormat="1" ht="24.15" customHeight="1">
      <c r="A130" s="35"/>
      <c r="B130" s="36"/>
      <c r="C130" s="226" t="s">
        <v>73</v>
      </c>
      <c r="D130" s="226" t="s">
        <v>221</v>
      </c>
      <c r="E130" s="227" t="s">
        <v>1257</v>
      </c>
      <c r="F130" s="228" t="s">
        <v>1258</v>
      </c>
      <c r="G130" s="229" t="s">
        <v>1029</v>
      </c>
      <c r="H130" s="230">
        <v>25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96</v>
      </c>
    </row>
    <row r="131" s="2" customFormat="1" ht="76.35" customHeight="1">
      <c r="A131" s="35"/>
      <c r="B131" s="36"/>
      <c r="C131" s="226" t="s">
        <v>73</v>
      </c>
      <c r="D131" s="226" t="s">
        <v>221</v>
      </c>
      <c r="E131" s="227" t="s">
        <v>1259</v>
      </c>
      <c r="F131" s="228" t="s">
        <v>1260</v>
      </c>
      <c r="G131" s="229" t="s">
        <v>1029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258</v>
      </c>
    </row>
    <row r="132" s="2" customFormat="1" ht="66.75" customHeight="1">
      <c r="A132" s="35"/>
      <c r="B132" s="36"/>
      <c r="C132" s="226" t="s">
        <v>73</v>
      </c>
      <c r="D132" s="226" t="s">
        <v>221</v>
      </c>
      <c r="E132" s="227" t="s">
        <v>1261</v>
      </c>
      <c r="F132" s="228" t="s">
        <v>1262</v>
      </c>
      <c r="G132" s="229" t="s">
        <v>1029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309</v>
      </c>
    </row>
    <row r="133" s="2" customFormat="1" ht="16.5" customHeight="1">
      <c r="A133" s="35"/>
      <c r="B133" s="36"/>
      <c r="C133" s="226" t="s">
        <v>73</v>
      </c>
      <c r="D133" s="226" t="s">
        <v>221</v>
      </c>
      <c r="E133" s="227" t="s">
        <v>1263</v>
      </c>
      <c r="F133" s="228" t="s">
        <v>1264</v>
      </c>
      <c r="G133" s="229" t="s">
        <v>1265</v>
      </c>
      <c r="H133" s="230">
        <v>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121</v>
      </c>
    </row>
    <row r="134" s="2" customFormat="1" ht="16.5" customHeight="1">
      <c r="A134" s="35"/>
      <c r="B134" s="36"/>
      <c r="C134" s="226" t="s">
        <v>73</v>
      </c>
      <c r="D134" s="226" t="s">
        <v>221</v>
      </c>
      <c r="E134" s="227" t="s">
        <v>1266</v>
      </c>
      <c r="F134" s="228" t="s">
        <v>1267</v>
      </c>
      <c r="G134" s="229" t="s">
        <v>1029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127</v>
      </c>
    </row>
    <row r="135" s="2" customFormat="1" ht="16.5" customHeight="1">
      <c r="A135" s="35"/>
      <c r="B135" s="36"/>
      <c r="C135" s="226" t="s">
        <v>73</v>
      </c>
      <c r="D135" s="226" t="s">
        <v>221</v>
      </c>
      <c r="E135" s="227" t="s">
        <v>1268</v>
      </c>
      <c r="F135" s="228" t="s">
        <v>1269</v>
      </c>
      <c r="G135" s="229" t="s">
        <v>1029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88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96</v>
      </c>
      <c r="AT135" s="238" t="s">
        <v>221</v>
      </c>
      <c r="AU135" s="238" t="s">
        <v>79</v>
      </c>
      <c r="AY135" s="14" t="s">
        <v>218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79</v>
      </c>
      <c r="BK135" s="239">
        <f>ROUND(I135*H135,2)</f>
        <v>0</v>
      </c>
      <c r="BL135" s="14" t="s">
        <v>96</v>
      </c>
      <c r="BM135" s="238" t="s">
        <v>869</v>
      </c>
    </row>
    <row r="136" s="2" customFormat="1" ht="24.15" customHeight="1">
      <c r="A136" s="35"/>
      <c r="B136" s="36"/>
      <c r="C136" s="226" t="s">
        <v>73</v>
      </c>
      <c r="D136" s="226" t="s">
        <v>221</v>
      </c>
      <c r="E136" s="227" t="s">
        <v>1270</v>
      </c>
      <c r="F136" s="228" t="s">
        <v>1271</v>
      </c>
      <c r="G136" s="229" t="s">
        <v>1029</v>
      </c>
      <c r="H136" s="230">
        <v>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425</v>
      </c>
    </row>
    <row r="137" s="2" customFormat="1" ht="24.15" customHeight="1">
      <c r="A137" s="35"/>
      <c r="B137" s="36"/>
      <c r="C137" s="226" t="s">
        <v>73</v>
      </c>
      <c r="D137" s="226" t="s">
        <v>221</v>
      </c>
      <c r="E137" s="227" t="s">
        <v>1272</v>
      </c>
      <c r="F137" s="228" t="s">
        <v>1273</v>
      </c>
      <c r="G137" s="229" t="s">
        <v>1029</v>
      </c>
      <c r="H137" s="230">
        <v>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883</v>
      </c>
    </row>
    <row r="138" s="2" customFormat="1" ht="21.75" customHeight="1">
      <c r="A138" s="35"/>
      <c r="B138" s="36"/>
      <c r="C138" s="226" t="s">
        <v>73</v>
      </c>
      <c r="D138" s="226" t="s">
        <v>221</v>
      </c>
      <c r="E138" s="227" t="s">
        <v>1274</v>
      </c>
      <c r="F138" s="228" t="s">
        <v>1275</v>
      </c>
      <c r="G138" s="229" t="s">
        <v>1029</v>
      </c>
      <c r="H138" s="230">
        <v>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891</v>
      </c>
    </row>
    <row r="139" s="12" customFormat="1" ht="25.92" customHeight="1">
      <c r="A139" s="12"/>
      <c r="B139" s="210"/>
      <c r="C139" s="211"/>
      <c r="D139" s="212" t="s">
        <v>72</v>
      </c>
      <c r="E139" s="213" t="s">
        <v>1044</v>
      </c>
      <c r="F139" s="213" t="s">
        <v>1276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SUM(P140:P142)</f>
        <v>0</v>
      </c>
      <c r="Q139" s="218"/>
      <c r="R139" s="219">
        <f>SUM(R140:R142)</f>
        <v>0</v>
      </c>
      <c r="S139" s="218"/>
      <c r="T139" s="22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79</v>
      </c>
      <c r="AT139" s="222" t="s">
        <v>72</v>
      </c>
      <c r="AU139" s="222" t="s">
        <v>73</v>
      </c>
      <c r="AY139" s="221" t="s">
        <v>218</v>
      </c>
      <c r="BK139" s="223">
        <f>SUM(BK140:BK142)</f>
        <v>0</v>
      </c>
    </row>
    <row r="140" s="2" customFormat="1" ht="16.5" customHeight="1">
      <c r="A140" s="35"/>
      <c r="B140" s="36"/>
      <c r="C140" s="226" t="s">
        <v>73</v>
      </c>
      <c r="D140" s="226" t="s">
        <v>221</v>
      </c>
      <c r="E140" s="227" t="s">
        <v>1277</v>
      </c>
      <c r="F140" s="228" t="s">
        <v>1278</v>
      </c>
      <c r="G140" s="229" t="s">
        <v>247</v>
      </c>
      <c r="H140" s="230">
        <v>50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96</v>
      </c>
      <c r="AT140" s="238" t="s">
        <v>221</v>
      </c>
      <c r="AU140" s="238" t="s">
        <v>79</v>
      </c>
      <c r="AY140" s="14" t="s">
        <v>218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96</v>
      </c>
      <c r="BM140" s="238" t="s">
        <v>900</v>
      </c>
    </row>
    <row r="141" s="2" customFormat="1" ht="16.5" customHeight="1">
      <c r="A141" s="35"/>
      <c r="B141" s="36"/>
      <c r="C141" s="226" t="s">
        <v>73</v>
      </c>
      <c r="D141" s="226" t="s">
        <v>221</v>
      </c>
      <c r="E141" s="227" t="s">
        <v>1279</v>
      </c>
      <c r="F141" s="228" t="s">
        <v>1280</v>
      </c>
      <c r="G141" s="229" t="s">
        <v>247</v>
      </c>
      <c r="H141" s="230">
        <v>500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96</v>
      </c>
      <c r="AT141" s="238" t="s">
        <v>221</v>
      </c>
      <c r="AU141" s="238" t="s">
        <v>79</v>
      </c>
      <c r="AY141" s="14" t="s">
        <v>218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96</v>
      </c>
      <c r="BM141" s="238" t="s">
        <v>910</v>
      </c>
    </row>
    <row r="142" s="2" customFormat="1" ht="16.5" customHeight="1">
      <c r="A142" s="35"/>
      <c r="B142" s="36"/>
      <c r="C142" s="226" t="s">
        <v>73</v>
      </c>
      <c r="D142" s="226" t="s">
        <v>221</v>
      </c>
      <c r="E142" s="227" t="s">
        <v>1281</v>
      </c>
      <c r="F142" s="228" t="s">
        <v>1282</v>
      </c>
      <c r="G142" s="229" t="s">
        <v>1084</v>
      </c>
      <c r="H142" s="230">
        <v>1600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96</v>
      </c>
      <c r="AT142" s="238" t="s">
        <v>221</v>
      </c>
      <c r="AU142" s="238" t="s">
        <v>79</v>
      </c>
      <c r="AY142" s="14" t="s">
        <v>218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96</v>
      </c>
      <c r="BM142" s="238" t="s">
        <v>917</v>
      </c>
    </row>
    <row r="143" s="12" customFormat="1" ht="25.92" customHeight="1">
      <c r="A143" s="12"/>
      <c r="B143" s="210"/>
      <c r="C143" s="211"/>
      <c r="D143" s="212" t="s">
        <v>72</v>
      </c>
      <c r="E143" s="213" t="s">
        <v>1062</v>
      </c>
      <c r="F143" s="213" t="s">
        <v>1121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SUM(P144:P147)</f>
        <v>0</v>
      </c>
      <c r="Q143" s="218"/>
      <c r="R143" s="219">
        <f>SUM(R144:R147)</f>
        <v>0</v>
      </c>
      <c r="S143" s="218"/>
      <c r="T143" s="220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72</v>
      </c>
      <c r="AU143" s="222" t="s">
        <v>73</v>
      </c>
      <c r="AY143" s="221" t="s">
        <v>218</v>
      </c>
      <c r="BK143" s="223">
        <f>SUM(BK144:BK147)</f>
        <v>0</v>
      </c>
    </row>
    <row r="144" s="2" customFormat="1" ht="16.5" customHeight="1">
      <c r="A144" s="35"/>
      <c r="B144" s="36"/>
      <c r="C144" s="226" t="s">
        <v>73</v>
      </c>
      <c r="D144" s="226" t="s">
        <v>221</v>
      </c>
      <c r="E144" s="227" t="s">
        <v>1283</v>
      </c>
      <c r="F144" s="228" t="s">
        <v>1284</v>
      </c>
      <c r="G144" s="229" t="s">
        <v>836</v>
      </c>
      <c r="H144" s="230">
        <v>8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96</v>
      </c>
      <c r="AT144" s="238" t="s">
        <v>221</v>
      </c>
      <c r="AU144" s="238" t="s">
        <v>79</v>
      </c>
      <c r="AY144" s="14" t="s">
        <v>218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96</v>
      </c>
      <c r="BM144" s="238" t="s">
        <v>925</v>
      </c>
    </row>
    <row r="145" s="2" customFormat="1" ht="16.5" customHeight="1">
      <c r="A145" s="35"/>
      <c r="B145" s="36"/>
      <c r="C145" s="226" t="s">
        <v>73</v>
      </c>
      <c r="D145" s="226" t="s">
        <v>221</v>
      </c>
      <c r="E145" s="227" t="s">
        <v>1285</v>
      </c>
      <c r="F145" s="228" t="s">
        <v>1135</v>
      </c>
      <c r="G145" s="229" t="s">
        <v>836</v>
      </c>
      <c r="H145" s="230">
        <v>8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96</v>
      </c>
      <c r="AT145" s="238" t="s">
        <v>221</v>
      </c>
      <c r="AU145" s="238" t="s">
        <v>79</v>
      </c>
      <c r="AY145" s="14" t="s">
        <v>218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96</v>
      </c>
      <c r="BM145" s="238" t="s">
        <v>249</v>
      </c>
    </row>
    <row r="146" s="2" customFormat="1" ht="16.5" customHeight="1">
      <c r="A146" s="35"/>
      <c r="B146" s="36"/>
      <c r="C146" s="226" t="s">
        <v>73</v>
      </c>
      <c r="D146" s="226" t="s">
        <v>221</v>
      </c>
      <c r="E146" s="227" t="s">
        <v>1286</v>
      </c>
      <c r="F146" s="228" t="s">
        <v>1137</v>
      </c>
      <c r="G146" s="229" t="s">
        <v>836</v>
      </c>
      <c r="H146" s="230">
        <v>8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96</v>
      </c>
      <c r="AT146" s="238" t="s">
        <v>221</v>
      </c>
      <c r="AU146" s="238" t="s">
        <v>79</v>
      </c>
      <c r="AY146" s="14" t="s">
        <v>218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79</v>
      </c>
      <c r="BK146" s="239">
        <f>ROUND(I146*H146,2)</f>
        <v>0</v>
      </c>
      <c r="BL146" s="14" t="s">
        <v>96</v>
      </c>
      <c r="BM146" s="238" t="s">
        <v>430</v>
      </c>
    </row>
    <row r="147" s="2" customFormat="1" ht="16.5" customHeight="1">
      <c r="A147" s="35"/>
      <c r="B147" s="36"/>
      <c r="C147" s="226" t="s">
        <v>73</v>
      </c>
      <c r="D147" s="226" t="s">
        <v>221</v>
      </c>
      <c r="E147" s="227" t="s">
        <v>1287</v>
      </c>
      <c r="F147" s="228" t="s">
        <v>1288</v>
      </c>
      <c r="G147" s="229" t="s">
        <v>836</v>
      </c>
      <c r="H147" s="230">
        <v>32</v>
      </c>
      <c r="I147" s="231"/>
      <c r="J147" s="232">
        <f>ROUND(I147*H147,2)</f>
        <v>0</v>
      </c>
      <c r="K147" s="233"/>
      <c r="L147" s="41"/>
      <c r="M147" s="252" t="s">
        <v>1</v>
      </c>
      <c r="N147" s="253" t="s">
        <v>38</v>
      </c>
      <c r="O147" s="254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96</v>
      </c>
      <c r="AT147" s="238" t="s">
        <v>221</v>
      </c>
      <c r="AU147" s="238" t="s">
        <v>79</v>
      </c>
      <c r="AY147" s="14" t="s">
        <v>218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96</v>
      </c>
      <c r="BM147" s="238" t="s">
        <v>939</v>
      </c>
    </row>
    <row r="148" s="2" customFormat="1" ht="6.96" customHeight="1">
      <c r="A148" s="35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JXexIkPo417s4D/zo8OdIvheC+QycNhygH9L0yqeZJcum96SOV4wYr2PpQI0myhXjT8OE7pePgmHI6u4XSiTXQ==" hashValue="Qyuf3KL+h1uO83jbZetOFZvfOQX2zSLkLE+py4w77/1ofZS8CBdGQ7oOl4h/iG8KC5baWNC7Wjy0OqEjzHsS6g==" algorithmName="SHA-512" password="CC35"/>
  <autoFilter ref="C126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="1" customFormat="1" ht="6.96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7"/>
      <c r="AT3" s="14" t="s">
        <v>81</v>
      </c>
    </row>
    <row r="4" s="1" customFormat="1" ht="24.96" customHeight="1">
      <c r="B4" s="17"/>
      <c r="D4" s="146" t="s">
        <v>163</v>
      </c>
      <c r="L4" s="17"/>
      <c r="M4" s="147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8" t="s">
        <v>16</v>
      </c>
      <c r="L6" s="17"/>
    </row>
    <row r="7" s="1" customFormat="1" ht="16.5" customHeight="1">
      <c r="B7" s="17"/>
      <c r="E7" s="149" t="str">
        <f>'Rekapitulace stavby'!K6</f>
        <v>IROP - Stavební úpravy a přístavba objektu učeben v ZŠ Loučka</v>
      </c>
      <c r="F7" s="148"/>
      <c r="G7" s="148"/>
      <c r="H7" s="148"/>
      <c r="L7" s="17"/>
    </row>
    <row r="8">
      <c r="B8" s="17"/>
      <c r="D8" s="148" t="s">
        <v>164</v>
      </c>
      <c r="L8" s="17"/>
    </row>
    <row r="9" s="1" customFormat="1" ht="16.5" customHeight="1">
      <c r="B9" s="17"/>
      <c r="E9" s="149" t="s">
        <v>165</v>
      </c>
      <c r="F9" s="1"/>
      <c r="G9" s="1"/>
      <c r="H9" s="1"/>
      <c r="L9" s="17"/>
    </row>
    <row r="10" s="1" customFormat="1" ht="12" customHeight="1">
      <c r="B10" s="17"/>
      <c r="D10" s="148" t="s">
        <v>166</v>
      </c>
      <c r="L10" s="17"/>
    </row>
    <row r="11" s="2" customFormat="1" ht="16.5" customHeight="1">
      <c r="A11" s="35"/>
      <c r="B11" s="41"/>
      <c r="C11" s="35"/>
      <c r="D11" s="35"/>
      <c r="E11" s="150" t="s">
        <v>167</v>
      </c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8" t="s">
        <v>823</v>
      </c>
      <c r="E12" s="35"/>
      <c r="F12" s="35"/>
      <c r="G12" s="35"/>
      <c r="H12" s="35"/>
      <c r="I12" s="35"/>
      <c r="J12" s="35"/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1" t="s">
        <v>1289</v>
      </c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48" t="s">
        <v>18</v>
      </c>
      <c r="E15" s="35"/>
      <c r="F15" s="138" t="s">
        <v>1</v>
      </c>
      <c r="G15" s="35"/>
      <c r="H15" s="35"/>
      <c r="I15" s="148" t="s">
        <v>19</v>
      </c>
      <c r="J15" s="138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8" t="s">
        <v>20</v>
      </c>
      <c r="E16" s="35"/>
      <c r="F16" s="138" t="s">
        <v>21</v>
      </c>
      <c r="G16" s="35"/>
      <c r="H16" s="35"/>
      <c r="I16" s="148" t="s">
        <v>22</v>
      </c>
      <c r="J16" s="152" t="str">
        <f>'Rekapitulace stavby'!AN8</f>
        <v>3. 6. 2021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48" t="s">
        <v>24</v>
      </c>
      <c r="E18" s="35"/>
      <c r="F18" s="35"/>
      <c r="G18" s="35"/>
      <c r="H18" s="35"/>
      <c r="I18" s="148" t="s">
        <v>25</v>
      </c>
      <c r="J18" s="138" t="str">
        <f>IF('Rekapitulace stavby'!AN10="","",'Rekapitulace stavby'!AN10)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8" t="str">
        <f>IF('Rekapitulace stavby'!E11="","",'Rekapitulace stavby'!E11)</f>
        <v xml:space="preserve"> </v>
      </c>
      <c r="F19" s="35"/>
      <c r="G19" s="35"/>
      <c r="H19" s="35"/>
      <c r="I19" s="148" t="s">
        <v>26</v>
      </c>
      <c r="J19" s="138" t="str">
        <f>IF('Rekapitulace stavby'!AN11="","",'Rekapitulace stavby'!AN11)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48" t="s">
        <v>27</v>
      </c>
      <c r="E21" s="35"/>
      <c r="F21" s="35"/>
      <c r="G21" s="35"/>
      <c r="H21" s="35"/>
      <c r="I21" s="148" t="s">
        <v>25</v>
      </c>
      <c r="J21" s="30" t="str">
        <f>'Rekapitulace stavby'!AN13</f>
        <v>Vyplň údaj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'Rekapitulace stavby'!E14</f>
        <v>Vyplň údaj</v>
      </c>
      <c r="F22" s="138"/>
      <c r="G22" s="138"/>
      <c r="H22" s="138"/>
      <c r="I22" s="148" t="s">
        <v>26</v>
      </c>
      <c r="J22" s="30" t="str">
        <f>'Rekapitulace stavby'!AN14</f>
        <v>Vyplň údaj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48" t="s">
        <v>29</v>
      </c>
      <c r="E24" s="35"/>
      <c r="F24" s="35"/>
      <c r="G24" s="35"/>
      <c r="H24" s="35"/>
      <c r="I24" s="148" t="s">
        <v>25</v>
      </c>
      <c r="J24" s="138" t="str">
        <f>IF('Rekapitulace stavby'!AN16="","",'Rekapitulace stavby'!AN16)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38" t="str">
        <f>IF('Rekapitulace stavby'!E17="","",'Rekapitulace stavby'!E17)</f>
        <v xml:space="preserve"> </v>
      </c>
      <c r="F25" s="35"/>
      <c r="G25" s="35"/>
      <c r="H25" s="35"/>
      <c r="I25" s="148" t="s">
        <v>26</v>
      </c>
      <c r="J25" s="138" t="str">
        <f>IF('Rekapitulace stavby'!AN17="","",'Rekapitulace stavby'!AN17)</f>
        <v/>
      </c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48" t="s">
        <v>31</v>
      </c>
      <c r="E27" s="35"/>
      <c r="F27" s="35"/>
      <c r="G27" s="35"/>
      <c r="H27" s="35"/>
      <c r="I27" s="148" t="s">
        <v>25</v>
      </c>
      <c r="J27" s="138" t="str">
        <f>IF('Rekapitulace stavby'!AN19="","",'Rekapitulace stavby'!AN19)</f>
        <v/>
      </c>
      <c r="K27" s="3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38" t="str">
        <f>IF('Rekapitulace stavby'!E20="","",'Rekapitulace stavby'!E20)</f>
        <v xml:space="preserve"> </v>
      </c>
      <c r="F28" s="35"/>
      <c r="G28" s="35"/>
      <c r="H28" s="35"/>
      <c r="I28" s="148" t="s">
        <v>26</v>
      </c>
      <c r="J28" s="138" t="str">
        <f>IF('Rekapitulace stavby'!AN20="","",'Rekapitulace stavby'!AN20)</f>
        <v/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48" t="s">
        <v>32</v>
      </c>
      <c r="E30" s="35"/>
      <c r="F30" s="35"/>
      <c r="G30" s="35"/>
      <c r="H30" s="35"/>
      <c r="I30" s="35"/>
      <c r="J30" s="35"/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3"/>
      <c r="B31" s="154"/>
      <c r="C31" s="153"/>
      <c r="D31" s="153"/>
      <c r="E31" s="155" t="s">
        <v>1</v>
      </c>
      <c r="F31" s="155"/>
      <c r="G31" s="155"/>
      <c r="H31" s="155"/>
      <c r="I31" s="153"/>
      <c r="J31" s="153"/>
      <c r="K31" s="153"/>
      <c r="L31" s="156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7"/>
      <c r="E33" s="157"/>
      <c r="F33" s="157"/>
      <c r="G33" s="157"/>
      <c r="H33" s="157"/>
      <c r="I33" s="157"/>
      <c r="J33" s="157"/>
      <c r="K33" s="157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58" t="s">
        <v>33</v>
      </c>
      <c r="E34" s="35"/>
      <c r="F34" s="35"/>
      <c r="G34" s="35"/>
      <c r="H34" s="35"/>
      <c r="I34" s="35"/>
      <c r="J34" s="159">
        <f>ROUND(J126,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57"/>
      <c r="E35" s="157"/>
      <c r="F35" s="157"/>
      <c r="G35" s="157"/>
      <c r="H35" s="157"/>
      <c r="I35" s="157"/>
      <c r="J35" s="157"/>
      <c r="K35" s="157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0" t="s">
        <v>35</v>
      </c>
      <c r="G36" s="35"/>
      <c r="H36" s="35"/>
      <c r="I36" s="160" t="s">
        <v>34</v>
      </c>
      <c r="J36" s="160" t="s">
        <v>36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50" t="s">
        <v>37</v>
      </c>
      <c r="E37" s="148" t="s">
        <v>38</v>
      </c>
      <c r="F37" s="161">
        <f>ROUND((SUM(BE126:BE139)),  2)</f>
        <v>0</v>
      </c>
      <c r="G37" s="35"/>
      <c r="H37" s="35"/>
      <c r="I37" s="162">
        <v>0.20999999999999999</v>
      </c>
      <c r="J37" s="161">
        <f>ROUND(((SUM(BE126:BE139))*I37),  2)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48" t="s">
        <v>39</v>
      </c>
      <c r="F38" s="161">
        <f>ROUND((SUM(BF126:BF139)),  2)</f>
        <v>0</v>
      </c>
      <c r="G38" s="35"/>
      <c r="H38" s="35"/>
      <c r="I38" s="162">
        <v>0.14999999999999999</v>
      </c>
      <c r="J38" s="161">
        <f>ROUND(((SUM(BF126:BF139))*I38),  2)</f>
        <v>0</v>
      </c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8" t="s">
        <v>40</v>
      </c>
      <c r="F39" s="161">
        <f>ROUND((SUM(BG126:BG139)),  2)</f>
        <v>0</v>
      </c>
      <c r="G39" s="35"/>
      <c r="H39" s="35"/>
      <c r="I39" s="162">
        <v>0.20999999999999999</v>
      </c>
      <c r="J39" s="161">
        <f>0</f>
        <v>0</v>
      </c>
      <c r="K39" s="3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48" t="s">
        <v>41</v>
      </c>
      <c r="F40" s="161">
        <f>ROUND((SUM(BH126:BH139)),  2)</f>
        <v>0</v>
      </c>
      <c r="G40" s="35"/>
      <c r="H40" s="35"/>
      <c r="I40" s="162">
        <v>0.14999999999999999</v>
      </c>
      <c r="J40" s="161">
        <f>0</f>
        <v>0</v>
      </c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48" t="s">
        <v>42</v>
      </c>
      <c r="F41" s="161">
        <f>ROUND((SUM(BI126:BI139)),  2)</f>
        <v>0</v>
      </c>
      <c r="G41" s="35"/>
      <c r="H41" s="35"/>
      <c r="I41" s="162">
        <v>0</v>
      </c>
      <c r="J41" s="161">
        <f>0</f>
        <v>0</v>
      </c>
      <c r="K41" s="35"/>
      <c r="L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63"/>
      <c r="D43" s="164" t="s">
        <v>43</v>
      </c>
      <c r="E43" s="165"/>
      <c r="F43" s="165"/>
      <c r="G43" s="166" t="s">
        <v>44</v>
      </c>
      <c r="H43" s="167" t="s">
        <v>45</v>
      </c>
      <c r="I43" s="165"/>
      <c r="J43" s="168">
        <f>SUM(J34:J41)</f>
        <v>0</v>
      </c>
      <c r="K43" s="169"/>
      <c r="L43" s="6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70" t="s">
        <v>46</v>
      </c>
      <c r="E50" s="171"/>
      <c r="F50" s="171"/>
      <c r="G50" s="170" t="s">
        <v>47</v>
      </c>
      <c r="H50" s="171"/>
      <c r="I50" s="171"/>
      <c r="J50" s="171"/>
      <c r="K50" s="17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48</v>
      </c>
      <c r="E61" s="173"/>
      <c r="F61" s="174" t="s">
        <v>49</v>
      </c>
      <c r="G61" s="172" t="s">
        <v>48</v>
      </c>
      <c r="H61" s="173"/>
      <c r="I61" s="173"/>
      <c r="J61" s="175" t="s">
        <v>49</v>
      </c>
      <c r="K61" s="17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50</v>
      </c>
      <c r="E65" s="176"/>
      <c r="F65" s="176"/>
      <c r="G65" s="170" t="s">
        <v>51</v>
      </c>
      <c r="H65" s="176"/>
      <c r="I65" s="176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48</v>
      </c>
      <c r="E76" s="173"/>
      <c r="F76" s="174" t="s">
        <v>49</v>
      </c>
      <c r="G76" s="172" t="s">
        <v>48</v>
      </c>
      <c r="H76" s="173"/>
      <c r="I76" s="173"/>
      <c r="J76" s="175" t="s">
        <v>49</v>
      </c>
      <c r="K76" s="17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IROP - Stavební úpravy a přístavba objektu učeben v ZŠ Loučka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164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81" t="s">
        <v>165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166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182" t="s">
        <v>167</v>
      </c>
      <c r="F89" s="37"/>
      <c r="G89" s="37"/>
      <c r="H89" s="37"/>
      <c r="I89" s="37"/>
      <c r="J89" s="37"/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823</v>
      </c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3" t="str">
        <f>E13</f>
        <v>05 - Software</v>
      </c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20</v>
      </c>
      <c r="D93" s="37"/>
      <c r="E93" s="37"/>
      <c r="F93" s="24" t="str">
        <f>F16</f>
        <v xml:space="preserve"> </v>
      </c>
      <c r="G93" s="37"/>
      <c r="H93" s="37"/>
      <c r="I93" s="29" t="s">
        <v>22</v>
      </c>
      <c r="J93" s="76" t="str">
        <f>IF(J16="","",J16)</f>
        <v>3. 6. 2021</v>
      </c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5.15" customHeight="1">
      <c r="A95" s="35"/>
      <c r="B95" s="36"/>
      <c r="C95" s="29" t="s">
        <v>24</v>
      </c>
      <c r="D95" s="37"/>
      <c r="E95" s="37"/>
      <c r="F95" s="24" t="str">
        <f>E19</f>
        <v xml:space="preserve"> </v>
      </c>
      <c r="G95" s="37"/>
      <c r="H95" s="37"/>
      <c r="I95" s="29" t="s">
        <v>29</v>
      </c>
      <c r="J95" s="33" t="str">
        <f>E25</f>
        <v xml:space="preserve"> </v>
      </c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31</v>
      </c>
      <c r="J96" s="33" t="str">
        <f>E28</f>
        <v xml:space="preserve"> 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83" t="s">
        <v>175</v>
      </c>
      <c r="D98" s="184"/>
      <c r="E98" s="184"/>
      <c r="F98" s="184"/>
      <c r="G98" s="184"/>
      <c r="H98" s="184"/>
      <c r="I98" s="184"/>
      <c r="J98" s="185" t="s">
        <v>176</v>
      </c>
      <c r="K98" s="18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86" t="s">
        <v>177</v>
      </c>
      <c r="D100" s="37"/>
      <c r="E100" s="37"/>
      <c r="F100" s="37"/>
      <c r="G100" s="37"/>
      <c r="H100" s="37"/>
      <c r="I100" s="37"/>
      <c r="J100" s="107">
        <f>J126</f>
        <v>0</v>
      </c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178</v>
      </c>
    </row>
    <row r="101" s="9" customFormat="1" ht="24.96" customHeight="1">
      <c r="A101" s="9"/>
      <c r="B101" s="187"/>
      <c r="C101" s="188"/>
      <c r="D101" s="189" t="s">
        <v>1290</v>
      </c>
      <c r="E101" s="190"/>
      <c r="F101" s="190"/>
      <c r="G101" s="190"/>
      <c r="H101" s="190"/>
      <c r="I101" s="190"/>
      <c r="J101" s="191">
        <f>J127</f>
        <v>0</v>
      </c>
      <c r="K101" s="188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7"/>
      <c r="C102" s="188"/>
      <c r="D102" s="189" t="s">
        <v>1291</v>
      </c>
      <c r="E102" s="190"/>
      <c r="F102" s="190"/>
      <c r="G102" s="190"/>
      <c r="H102" s="190"/>
      <c r="I102" s="190"/>
      <c r="J102" s="191">
        <f>J135</f>
        <v>0</v>
      </c>
      <c r="K102" s="188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203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IROP - Stavební úpravy a přístavba objektu učeben v ZŠ Loučka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164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81" t="s">
        <v>165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166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82" t="s">
        <v>167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823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E13</f>
        <v>05 - Software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20</v>
      </c>
      <c r="D120" s="37"/>
      <c r="E120" s="37"/>
      <c r="F120" s="24" t="str">
        <f>F16</f>
        <v xml:space="preserve"> </v>
      </c>
      <c r="G120" s="37"/>
      <c r="H120" s="37"/>
      <c r="I120" s="29" t="s">
        <v>22</v>
      </c>
      <c r="J120" s="76" t="str">
        <f>IF(J16="","",J16)</f>
        <v>3. 6. 2021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24</v>
      </c>
      <c r="D122" s="37"/>
      <c r="E122" s="37"/>
      <c r="F122" s="24" t="str">
        <f>E19</f>
        <v xml:space="preserve"> </v>
      </c>
      <c r="G122" s="37"/>
      <c r="H122" s="37"/>
      <c r="I122" s="29" t="s">
        <v>29</v>
      </c>
      <c r="J122" s="33" t="str">
        <f>E25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31</v>
      </c>
      <c r="J123" s="33" t="str">
        <f>E28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204</v>
      </c>
      <c r="D125" s="201" t="s">
        <v>58</v>
      </c>
      <c r="E125" s="201" t="s">
        <v>54</v>
      </c>
      <c r="F125" s="201" t="s">
        <v>55</v>
      </c>
      <c r="G125" s="201" t="s">
        <v>205</v>
      </c>
      <c r="H125" s="201" t="s">
        <v>206</v>
      </c>
      <c r="I125" s="201" t="s">
        <v>207</v>
      </c>
      <c r="J125" s="202" t="s">
        <v>176</v>
      </c>
      <c r="K125" s="203" t="s">
        <v>208</v>
      </c>
      <c r="L125" s="204"/>
      <c r="M125" s="97" t="s">
        <v>1</v>
      </c>
      <c r="N125" s="98" t="s">
        <v>37</v>
      </c>
      <c r="O125" s="98" t="s">
        <v>209</v>
      </c>
      <c r="P125" s="98" t="s">
        <v>210</v>
      </c>
      <c r="Q125" s="98" t="s">
        <v>211</v>
      </c>
      <c r="R125" s="98" t="s">
        <v>212</v>
      </c>
      <c r="S125" s="98" t="s">
        <v>213</v>
      </c>
      <c r="T125" s="99" t="s">
        <v>214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04" t="s">
        <v>215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0"/>
      <c r="N126" s="206"/>
      <c r="O126" s="101"/>
      <c r="P126" s="207">
        <f>P127+P135</f>
        <v>0</v>
      </c>
      <c r="Q126" s="101"/>
      <c r="R126" s="207">
        <f>R127+R135</f>
        <v>0</v>
      </c>
      <c r="S126" s="101"/>
      <c r="T126" s="208">
        <f>T127+T135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178</v>
      </c>
      <c r="BK126" s="209">
        <f>BK127+BK135</f>
        <v>0</v>
      </c>
    </row>
    <row r="127" s="12" customFormat="1" ht="25.92" customHeight="1">
      <c r="A127" s="12"/>
      <c r="B127" s="210"/>
      <c r="C127" s="211"/>
      <c r="D127" s="212" t="s">
        <v>72</v>
      </c>
      <c r="E127" s="213" t="s">
        <v>1025</v>
      </c>
      <c r="F127" s="213" t="s">
        <v>1292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SUM(P128:P134)</f>
        <v>0</v>
      </c>
      <c r="Q127" s="218"/>
      <c r="R127" s="219">
        <f>SUM(R128:R134)</f>
        <v>0</v>
      </c>
      <c r="S127" s="218"/>
      <c r="T127" s="220">
        <f>SUM(T128:T134)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72</v>
      </c>
      <c r="AU127" s="222" t="s">
        <v>73</v>
      </c>
      <c r="AY127" s="221" t="s">
        <v>218</v>
      </c>
      <c r="BK127" s="223">
        <f>SUM(BK128:BK134)</f>
        <v>0</v>
      </c>
    </row>
    <row r="128" s="2" customFormat="1" ht="37.8" customHeight="1">
      <c r="A128" s="35"/>
      <c r="B128" s="36"/>
      <c r="C128" s="226" t="s">
        <v>73</v>
      </c>
      <c r="D128" s="226" t="s">
        <v>221</v>
      </c>
      <c r="E128" s="227" t="s">
        <v>1293</v>
      </c>
      <c r="F128" s="228" t="s">
        <v>1294</v>
      </c>
      <c r="G128" s="229" t="s">
        <v>1222</v>
      </c>
      <c r="H128" s="230">
        <v>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96</v>
      </c>
      <c r="AT128" s="238" t="s">
        <v>221</v>
      </c>
      <c r="AU128" s="238" t="s">
        <v>79</v>
      </c>
      <c r="AY128" s="14" t="s">
        <v>218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79</v>
      </c>
      <c r="BK128" s="239">
        <f>ROUND(I128*H128,2)</f>
        <v>0</v>
      </c>
      <c r="BL128" s="14" t="s">
        <v>96</v>
      </c>
      <c r="BM128" s="238" t="s">
        <v>81</v>
      </c>
    </row>
    <row r="129" s="2" customFormat="1" ht="37.8" customHeight="1">
      <c r="A129" s="35"/>
      <c r="B129" s="36"/>
      <c r="C129" s="226" t="s">
        <v>73</v>
      </c>
      <c r="D129" s="226" t="s">
        <v>221</v>
      </c>
      <c r="E129" s="227" t="s">
        <v>1295</v>
      </c>
      <c r="F129" s="228" t="s">
        <v>1296</v>
      </c>
      <c r="G129" s="229" t="s">
        <v>1297</v>
      </c>
      <c r="H129" s="230">
        <v>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96</v>
      </c>
      <c r="AT129" s="238" t="s">
        <v>221</v>
      </c>
      <c r="AU129" s="238" t="s">
        <v>79</v>
      </c>
      <c r="AY129" s="14" t="s">
        <v>218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79</v>
      </c>
      <c r="BK129" s="239">
        <f>ROUND(I129*H129,2)</f>
        <v>0</v>
      </c>
      <c r="BL129" s="14" t="s">
        <v>96</v>
      </c>
      <c r="BM129" s="238" t="s">
        <v>96</v>
      </c>
    </row>
    <row r="130" s="2" customFormat="1" ht="24.15" customHeight="1">
      <c r="A130" s="35"/>
      <c r="B130" s="36"/>
      <c r="C130" s="226" t="s">
        <v>73</v>
      </c>
      <c r="D130" s="226" t="s">
        <v>221</v>
      </c>
      <c r="E130" s="227" t="s">
        <v>1298</v>
      </c>
      <c r="F130" s="228" t="s">
        <v>1299</v>
      </c>
      <c r="G130" s="229" t="s">
        <v>1297</v>
      </c>
      <c r="H130" s="230">
        <v>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96</v>
      </c>
      <c r="AT130" s="238" t="s">
        <v>221</v>
      </c>
      <c r="AU130" s="238" t="s">
        <v>79</v>
      </c>
      <c r="AY130" s="14" t="s">
        <v>218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79</v>
      </c>
      <c r="BK130" s="239">
        <f>ROUND(I130*H130,2)</f>
        <v>0</v>
      </c>
      <c r="BL130" s="14" t="s">
        <v>96</v>
      </c>
      <c r="BM130" s="238" t="s">
        <v>258</v>
      </c>
    </row>
    <row r="131" s="2" customFormat="1" ht="37.8" customHeight="1">
      <c r="A131" s="35"/>
      <c r="B131" s="36"/>
      <c r="C131" s="226" t="s">
        <v>73</v>
      </c>
      <c r="D131" s="226" t="s">
        <v>221</v>
      </c>
      <c r="E131" s="227" t="s">
        <v>1300</v>
      </c>
      <c r="F131" s="228" t="s">
        <v>1301</v>
      </c>
      <c r="G131" s="229" t="s">
        <v>1029</v>
      </c>
      <c r="H131" s="230">
        <v>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96</v>
      </c>
      <c r="AT131" s="238" t="s">
        <v>221</v>
      </c>
      <c r="AU131" s="238" t="s">
        <v>79</v>
      </c>
      <c r="AY131" s="14" t="s">
        <v>218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79</v>
      </c>
      <c r="BK131" s="239">
        <f>ROUND(I131*H131,2)</f>
        <v>0</v>
      </c>
      <c r="BL131" s="14" t="s">
        <v>96</v>
      </c>
      <c r="BM131" s="238" t="s">
        <v>309</v>
      </c>
    </row>
    <row r="132" s="2" customFormat="1" ht="16.5" customHeight="1">
      <c r="A132" s="35"/>
      <c r="B132" s="36"/>
      <c r="C132" s="226" t="s">
        <v>73</v>
      </c>
      <c r="D132" s="226" t="s">
        <v>221</v>
      </c>
      <c r="E132" s="227" t="s">
        <v>1302</v>
      </c>
      <c r="F132" s="228" t="s">
        <v>1303</v>
      </c>
      <c r="G132" s="229" t="s">
        <v>1029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96</v>
      </c>
      <c r="AT132" s="238" t="s">
        <v>221</v>
      </c>
      <c r="AU132" s="238" t="s">
        <v>79</v>
      </c>
      <c r="AY132" s="14" t="s">
        <v>218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79</v>
      </c>
      <c r="BK132" s="239">
        <f>ROUND(I132*H132,2)</f>
        <v>0</v>
      </c>
      <c r="BL132" s="14" t="s">
        <v>96</v>
      </c>
      <c r="BM132" s="238" t="s">
        <v>121</v>
      </c>
    </row>
    <row r="133" s="2" customFormat="1" ht="44.25" customHeight="1">
      <c r="A133" s="35"/>
      <c r="B133" s="36"/>
      <c r="C133" s="226" t="s">
        <v>73</v>
      </c>
      <c r="D133" s="226" t="s">
        <v>221</v>
      </c>
      <c r="E133" s="227" t="s">
        <v>1304</v>
      </c>
      <c r="F133" s="228" t="s">
        <v>1305</v>
      </c>
      <c r="G133" s="229" t="s">
        <v>1297</v>
      </c>
      <c r="H133" s="230">
        <v>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96</v>
      </c>
      <c r="AT133" s="238" t="s">
        <v>221</v>
      </c>
      <c r="AU133" s="238" t="s">
        <v>79</v>
      </c>
      <c r="AY133" s="14" t="s">
        <v>218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79</v>
      </c>
      <c r="BK133" s="239">
        <f>ROUND(I133*H133,2)</f>
        <v>0</v>
      </c>
      <c r="BL133" s="14" t="s">
        <v>96</v>
      </c>
      <c r="BM133" s="238" t="s">
        <v>127</v>
      </c>
    </row>
    <row r="134" s="2" customFormat="1" ht="33" customHeight="1">
      <c r="A134" s="35"/>
      <c r="B134" s="36"/>
      <c r="C134" s="226" t="s">
        <v>73</v>
      </c>
      <c r="D134" s="226" t="s">
        <v>221</v>
      </c>
      <c r="E134" s="227" t="s">
        <v>1306</v>
      </c>
      <c r="F134" s="228" t="s">
        <v>1307</v>
      </c>
      <c r="G134" s="229" t="s">
        <v>1297</v>
      </c>
      <c r="H134" s="230">
        <v>10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96</v>
      </c>
      <c r="AT134" s="238" t="s">
        <v>221</v>
      </c>
      <c r="AU134" s="238" t="s">
        <v>79</v>
      </c>
      <c r="AY134" s="14" t="s">
        <v>218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79</v>
      </c>
      <c r="BK134" s="239">
        <f>ROUND(I134*H134,2)</f>
        <v>0</v>
      </c>
      <c r="BL134" s="14" t="s">
        <v>96</v>
      </c>
      <c r="BM134" s="238" t="s">
        <v>869</v>
      </c>
    </row>
    <row r="135" s="12" customFormat="1" ht="25.92" customHeight="1">
      <c r="A135" s="12"/>
      <c r="B135" s="210"/>
      <c r="C135" s="211"/>
      <c r="D135" s="212" t="s">
        <v>72</v>
      </c>
      <c r="E135" s="213" t="s">
        <v>1044</v>
      </c>
      <c r="F135" s="213" t="s">
        <v>1121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SUM(P136:P139)</f>
        <v>0</v>
      </c>
      <c r="Q135" s="218"/>
      <c r="R135" s="219">
        <f>SUM(R136:R139)</f>
        <v>0</v>
      </c>
      <c r="S135" s="218"/>
      <c r="T135" s="220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79</v>
      </c>
      <c r="AT135" s="222" t="s">
        <v>72</v>
      </c>
      <c r="AU135" s="222" t="s">
        <v>73</v>
      </c>
      <c r="AY135" s="221" t="s">
        <v>218</v>
      </c>
      <c r="BK135" s="223">
        <f>SUM(BK136:BK139)</f>
        <v>0</v>
      </c>
    </row>
    <row r="136" s="2" customFormat="1" ht="16.5" customHeight="1">
      <c r="A136" s="35"/>
      <c r="B136" s="36"/>
      <c r="C136" s="226" t="s">
        <v>73</v>
      </c>
      <c r="D136" s="226" t="s">
        <v>221</v>
      </c>
      <c r="E136" s="227" t="s">
        <v>1308</v>
      </c>
      <c r="F136" s="228" t="s">
        <v>1135</v>
      </c>
      <c r="G136" s="229" t="s">
        <v>836</v>
      </c>
      <c r="H136" s="230">
        <v>8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96</v>
      </c>
      <c r="AT136" s="238" t="s">
        <v>221</v>
      </c>
      <c r="AU136" s="238" t="s">
        <v>79</v>
      </c>
      <c r="AY136" s="14" t="s">
        <v>218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96</v>
      </c>
      <c r="BM136" s="238" t="s">
        <v>425</v>
      </c>
    </row>
    <row r="137" s="2" customFormat="1" ht="16.5" customHeight="1">
      <c r="A137" s="35"/>
      <c r="B137" s="36"/>
      <c r="C137" s="226" t="s">
        <v>73</v>
      </c>
      <c r="D137" s="226" t="s">
        <v>221</v>
      </c>
      <c r="E137" s="227" t="s">
        <v>1309</v>
      </c>
      <c r="F137" s="228" t="s">
        <v>1137</v>
      </c>
      <c r="G137" s="229" t="s">
        <v>836</v>
      </c>
      <c r="H137" s="230">
        <v>12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96</v>
      </c>
      <c r="AT137" s="238" t="s">
        <v>221</v>
      </c>
      <c r="AU137" s="238" t="s">
        <v>79</v>
      </c>
      <c r="AY137" s="14" t="s">
        <v>218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96</v>
      </c>
      <c r="BM137" s="238" t="s">
        <v>883</v>
      </c>
    </row>
    <row r="138" s="2" customFormat="1" ht="16.5" customHeight="1">
      <c r="A138" s="35"/>
      <c r="B138" s="36"/>
      <c r="C138" s="226" t="s">
        <v>73</v>
      </c>
      <c r="D138" s="226" t="s">
        <v>221</v>
      </c>
      <c r="E138" s="227" t="s">
        <v>1310</v>
      </c>
      <c r="F138" s="228" t="s">
        <v>1311</v>
      </c>
      <c r="G138" s="229" t="s">
        <v>836</v>
      </c>
      <c r="H138" s="230">
        <v>80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96</v>
      </c>
      <c r="AT138" s="238" t="s">
        <v>221</v>
      </c>
      <c r="AU138" s="238" t="s">
        <v>79</v>
      </c>
      <c r="AY138" s="14" t="s">
        <v>218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96</v>
      </c>
      <c r="BM138" s="238" t="s">
        <v>891</v>
      </c>
    </row>
    <row r="139" s="2" customFormat="1" ht="16.5" customHeight="1">
      <c r="A139" s="35"/>
      <c r="B139" s="36"/>
      <c r="C139" s="226" t="s">
        <v>73</v>
      </c>
      <c r="D139" s="226" t="s">
        <v>221</v>
      </c>
      <c r="E139" s="227" t="s">
        <v>1312</v>
      </c>
      <c r="F139" s="228" t="s">
        <v>1143</v>
      </c>
      <c r="G139" s="229" t="s">
        <v>836</v>
      </c>
      <c r="H139" s="230">
        <v>16</v>
      </c>
      <c r="I139" s="231"/>
      <c r="J139" s="232">
        <f>ROUND(I139*H139,2)</f>
        <v>0</v>
      </c>
      <c r="K139" s="233"/>
      <c r="L139" s="41"/>
      <c r="M139" s="252" t="s">
        <v>1</v>
      </c>
      <c r="N139" s="253" t="s">
        <v>38</v>
      </c>
      <c r="O139" s="254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96</v>
      </c>
      <c r="AT139" s="238" t="s">
        <v>221</v>
      </c>
      <c r="AU139" s="238" t="s">
        <v>79</v>
      </c>
      <c r="AY139" s="14" t="s">
        <v>218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96</v>
      </c>
      <c r="BM139" s="238" t="s">
        <v>900</v>
      </c>
    </row>
    <row r="140" s="2" customFormat="1" ht="6.96" customHeight="1">
      <c r="A140" s="35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msxiqsrLoE7zAnaHEjFQkoFTPnC4npW8Wm46EG166P8gs+b6Fz07buf92v6NJ3i0Jiyzg+Mn18lceKS1R6WtUQ==" hashValue="VQo1K5VoZ1E/DIrCg/Jo1uAE+Kskq4HwQY6FuvJzBouGPgtApd0yAvvWZh5tB94AbsFXLUpQtqKv5YWGB0T7Uw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Jaroslav Čapák</dc:creator>
  <cp:lastModifiedBy>Jaroslav Čapák</cp:lastModifiedBy>
  <dcterms:created xsi:type="dcterms:W3CDTF">2022-04-11T11:54:10Z</dcterms:created>
  <dcterms:modified xsi:type="dcterms:W3CDTF">2022-04-11T11:54:41Z</dcterms:modified>
</cp:coreProperties>
</file>